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2815" windowHeight="7875"/>
  </bookViews>
  <sheets>
    <sheet name="Example 4.11" sheetId="1" r:id="rId1"/>
  </sheets>
  <externalReferences>
    <externalReference r:id="rId2"/>
  </externalReferences>
  <definedNames>
    <definedName name="Ex4.10">'[1]Example 4.13'!$A$1</definedName>
    <definedName name="Ex4.2">#REF!</definedName>
    <definedName name="Ex4.3">#REF!</definedName>
    <definedName name="Ex4.5">'Example 4.11'!$H$42</definedName>
    <definedName name="Ex4.8">#REF!</definedName>
  </definedNames>
  <calcPr calcId="125725"/>
</workbook>
</file>

<file path=xl/calcChain.xml><?xml version="1.0" encoding="utf-8"?>
<calcChain xmlns="http://schemas.openxmlformats.org/spreadsheetml/2006/main">
  <c r="C38" i="1"/>
  <c r="A20"/>
  <c r="I18"/>
  <c r="H39" s="1"/>
  <c r="E18"/>
  <c r="D39" s="1"/>
  <c r="A17"/>
  <c r="I29" s="1"/>
  <c r="E13"/>
  <c r="M13" s="1"/>
  <c r="D13"/>
  <c r="L13" s="1"/>
  <c r="A12"/>
  <c r="G13" s="1"/>
  <c r="I9"/>
  <c r="O13" l="1"/>
  <c r="K13"/>
  <c r="L18"/>
  <c r="H18"/>
  <c r="F13"/>
  <c r="F18"/>
  <c r="J18"/>
  <c r="D22"/>
  <c r="I22"/>
  <c r="I31" s="1"/>
  <c r="D38"/>
  <c r="H38"/>
  <c r="C39"/>
  <c r="I13"/>
  <c r="I30"/>
  <c r="H13"/>
  <c r="K18" l="1"/>
  <c r="G18"/>
  <c r="N13"/>
  <c r="J13"/>
  <c r="K38"/>
  <c r="L22"/>
  <c r="L31" s="1"/>
  <c r="K39"/>
  <c r="E38"/>
  <c r="E22"/>
  <c r="E39"/>
  <c r="J30"/>
  <c r="L30"/>
  <c r="G38"/>
  <c r="G22"/>
  <c r="G39"/>
  <c r="I38"/>
  <c r="J22"/>
  <c r="J31" s="1"/>
  <c r="I39"/>
  <c r="D41" l="1"/>
  <c r="J38"/>
  <c r="K22"/>
  <c r="K31" s="1"/>
  <c r="J39"/>
  <c r="K30"/>
  <c r="I27" s="1"/>
  <c r="F38"/>
  <c r="F22"/>
  <c r="A23" s="1"/>
  <c r="F39"/>
  <c r="D42" s="1"/>
  <c r="D43" s="1"/>
  <c r="B58" l="1"/>
  <c r="B54"/>
  <c r="B50"/>
  <c r="B59"/>
  <c r="B55"/>
  <c r="B51"/>
  <c r="B60"/>
  <c r="B56"/>
  <c r="B52"/>
  <c r="B61"/>
  <c r="B57"/>
  <c r="B53"/>
  <c r="B49"/>
</calcChain>
</file>

<file path=xl/sharedStrings.xml><?xml version="1.0" encoding="utf-8"?>
<sst xmlns="http://schemas.openxmlformats.org/spreadsheetml/2006/main" count="41" uniqueCount="41">
  <si>
    <t>Example 4.11</t>
  </si>
  <si>
    <r>
      <t>input line flow-</t>
    </r>
    <r>
      <rPr>
        <b/>
        <i/>
        <sz val="10"/>
        <rFont val="Symbol"/>
        <family val="1"/>
        <charset val="2"/>
      </rPr>
      <t>g</t>
    </r>
  </si>
  <si>
    <r>
      <t>routing to output lines-</t>
    </r>
    <r>
      <rPr>
        <b/>
        <i/>
        <sz val="10"/>
        <rFont val="Arial"/>
        <family val="2"/>
      </rPr>
      <t>p</t>
    </r>
  </si>
  <si>
    <r>
      <t>retransmission-</t>
    </r>
    <r>
      <rPr>
        <b/>
        <i/>
        <sz val="10"/>
        <rFont val="Arial"/>
        <family val="2"/>
      </rPr>
      <t>r</t>
    </r>
  </si>
  <si>
    <t>processing time</t>
  </si>
  <si>
    <t>message length(bits)</t>
  </si>
  <si>
    <t>line rates(bps)</t>
  </si>
  <si>
    <t>propagation and processing delays(sec)</t>
  </si>
  <si>
    <t>Total flow into processor</t>
  </si>
  <si>
    <t>flow into output buffers</t>
  </si>
  <si>
    <t>flow into timeout boxes</t>
  </si>
  <si>
    <t>flow into ACK boxes</t>
  </si>
  <si>
    <t>processor load</t>
  </si>
  <si>
    <t>loads on output lines</t>
  </si>
  <si>
    <t>loads in ARQ buffers</t>
  </si>
  <si>
    <t>processor delay</t>
  </si>
  <si>
    <t>output line delay</t>
  </si>
  <si>
    <t>ARQ buffer delay</t>
  </si>
  <si>
    <t>Total delay</t>
  </si>
  <si>
    <t>Number of messages in each node</t>
  </si>
  <si>
    <t>Central processor</t>
  </si>
  <si>
    <r>
      <t>k</t>
    </r>
    <r>
      <rPr>
        <b/>
        <vertAlign val="subscript"/>
        <sz val="10"/>
        <rFont val="Arial"/>
        <family val="2"/>
      </rPr>
      <t>P</t>
    </r>
  </si>
  <si>
    <t>Output buffers</t>
  </si>
  <si>
    <r>
      <t>k</t>
    </r>
    <r>
      <rPr>
        <b/>
        <vertAlign val="subscript"/>
        <sz val="10"/>
        <rFont val="Arial"/>
        <family val="2"/>
      </rPr>
      <t>O1</t>
    </r>
  </si>
  <si>
    <t xml:space="preserve">Probability of occupancies in G26:G34 </t>
  </si>
  <si>
    <r>
      <t>k</t>
    </r>
    <r>
      <rPr>
        <b/>
        <vertAlign val="subscript"/>
        <sz val="10"/>
        <rFont val="Arial"/>
        <family val="2"/>
      </rPr>
      <t>O2</t>
    </r>
  </si>
  <si>
    <r>
      <t>k</t>
    </r>
    <r>
      <rPr>
        <b/>
        <vertAlign val="subscript"/>
        <sz val="10"/>
        <rFont val="Arial"/>
        <family val="2"/>
      </rPr>
      <t>O3</t>
    </r>
  </si>
  <si>
    <r>
      <t>k</t>
    </r>
    <r>
      <rPr>
        <b/>
        <vertAlign val="subscript"/>
        <sz val="10"/>
        <rFont val="Arial"/>
        <family val="2"/>
      </rPr>
      <t>O4</t>
    </r>
  </si>
  <si>
    <t>ACK Boxes</t>
  </si>
  <si>
    <r>
      <t>k</t>
    </r>
    <r>
      <rPr>
        <b/>
        <vertAlign val="subscript"/>
        <sz val="10"/>
        <rFont val="Arial"/>
        <family val="2"/>
      </rPr>
      <t>AT1</t>
    </r>
  </si>
  <si>
    <r>
      <t>k</t>
    </r>
    <r>
      <rPr>
        <b/>
        <vertAlign val="subscript"/>
        <sz val="10"/>
        <rFont val="Arial"/>
        <family val="2"/>
      </rPr>
      <t>AT2</t>
    </r>
  </si>
  <si>
    <r>
      <t>k</t>
    </r>
    <r>
      <rPr>
        <b/>
        <vertAlign val="subscript"/>
        <sz val="10"/>
        <rFont val="Arial"/>
        <family val="2"/>
      </rPr>
      <t>AT3</t>
    </r>
  </si>
  <si>
    <r>
      <t>k</t>
    </r>
    <r>
      <rPr>
        <b/>
        <vertAlign val="subscript"/>
        <sz val="10"/>
        <rFont val="Arial"/>
        <family val="2"/>
      </rPr>
      <t>AT4</t>
    </r>
  </si>
  <si>
    <t>Mean values</t>
  </si>
  <si>
    <t>Variances</t>
  </si>
  <si>
    <t>Average number-messages</t>
  </si>
  <si>
    <t>Variance-number of messages</t>
  </si>
  <si>
    <t>Standard deviation</t>
  </si>
  <si>
    <t>Probability of Overflow</t>
  </si>
  <si>
    <t xml:space="preserve"> Storage</t>
  </si>
  <si>
    <t>Probability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</si>
</sst>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b/>
      <sz val="12"/>
      <color indexed="53"/>
      <name val="Arial"/>
      <family val="2"/>
    </font>
    <font>
      <b/>
      <sz val="10"/>
      <name val="Arial"/>
    </font>
    <font>
      <b/>
      <i/>
      <sz val="10"/>
      <name val="Symbol"/>
      <family val="1"/>
      <charset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vertAlign val="subscript"/>
      <sz val="10"/>
      <name val="Arial"/>
      <family val="2"/>
    </font>
    <font>
      <b/>
      <sz val="10"/>
      <color indexed="16"/>
      <name val="Arial"/>
      <family val="2"/>
    </font>
    <font>
      <b/>
      <sz val="12"/>
      <color indexed="54"/>
      <name val="Arial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b/>
      <sz val="12"/>
      <color indexed="60"/>
      <name val="Times New Roman"/>
      <family val="1"/>
    </font>
    <font>
      <b/>
      <sz val="9"/>
      <color indexed="60"/>
      <name val="Times New Roman"/>
      <family val="1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6" fillId="6" borderId="0" xfId="0" applyFont="1" applyFill="1" applyAlignment="1">
      <alignment horizontal="center"/>
    </xf>
    <xf numFmtId="0" fontId="0" fillId="7" borderId="0" xfId="0" applyFill="1"/>
    <xf numFmtId="0" fontId="0" fillId="8" borderId="0" xfId="0" applyFill="1"/>
    <xf numFmtId="0" fontId="0" fillId="9" borderId="0" xfId="0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/>
    <xf numFmtId="0" fontId="0" fillId="12" borderId="0" xfId="0" applyFill="1" applyAlignment="1">
      <alignment horizontal="center"/>
    </xf>
    <xf numFmtId="0" fontId="0" fillId="2" borderId="0" xfId="0" applyFill="1"/>
    <xf numFmtId="0" fontId="0" fillId="5" borderId="0" xfId="0" applyFill="1"/>
    <xf numFmtId="0" fontId="0" fillId="2" borderId="0" xfId="0" applyFill="1" applyAlignment="1">
      <alignment horizontal="center"/>
    </xf>
    <xf numFmtId="0" fontId="4" fillId="0" borderId="0" xfId="0" applyFont="1"/>
    <xf numFmtId="0" fontId="0" fillId="3" borderId="0" xfId="0" applyFill="1"/>
    <xf numFmtId="0" fontId="8" fillId="1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9" borderId="0" xfId="0" applyFont="1" applyFill="1"/>
    <xf numFmtId="0" fontId="0" fillId="9" borderId="0" xfId="0" applyFill="1"/>
    <xf numFmtId="0" fontId="10" fillId="0" borderId="0" xfId="0" applyFont="1" applyAlignment="1">
      <alignment horizontal="center"/>
    </xf>
    <xf numFmtId="0" fontId="11" fillId="14" borderId="0" xfId="0" applyFont="1" applyFill="1"/>
    <xf numFmtId="0" fontId="12" fillId="8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distribution-total number of messages in store-and -forward node</a:t>
            </a:r>
          </a:p>
        </c:rich>
      </c:tx>
      <c:layout/>
      <c:spPr>
        <a:solidFill>
          <a:srgbClr val="FFFF99"/>
        </a:solidFill>
        <a:ln w="25400">
          <a:noFill/>
        </a:ln>
      </c:spPr>
    </c:title>
    <c:plotArea>
      <c:layout/>
      <c:scatterChart>
        <c:scatterStyle val="smooth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'Example 4.11'!$A$46:$A$146</c:f>
              <c:numCache>
                <c:formatCode>General</c:formatCode>
                <c:ptCount val="101"/>
                <c:pt idx="0">
                  <c:v>30</c:v>
                </c:pt>
                <c:pt idx="1">
                  <c:v>32</c:v>
                </c:pt>
                <c:pt idx="2">
                  <c:v>34</c:v>
                </c:pt>
                <c:pt idx="3">
                  <c:v>36</c:v>
                </c:pt>
                <c:pt idx="4">
                  <c:v>38</c:v>
                </c:pt>
                <c:pt idx="5">
                  <c:v>40</c:v>
                </c:pt>
                <c:pt idx="6">
                  <c:v>42</c:v>
                </c:pt>
                <c:pt idx="7">
                  <c:v>44</c:v>
                </c:pt>
                <c:pt idx="8">
                  <c:v>46</c:v>
                </c:pt>
                <c:pt idx="9">
                  <c:v>48</c:v>
                </c:pt>
                <c:pt idx="10">
                  <c:v>50</c:v>
                </c:pt>
                <c:pt idx="11">
                  <c:v>52</c:v>
                </c:pt>
                <c:pt idx="12">
                  <c:v>54</c:v>
                </c:pt>
              </c:numCache>
            </c:numRef>
          </c:xVal>
          <c:yVal>
            <c:numRef>
              <c:f>'Example 4.11'!$B$49:$B$149</c:f>
              <c:numCache>
                <c:formatCode>General</c:formatCode>
                <c:ptCount val="101"/>
                <c:pt idx="0">
                  <c:v>2.6163565227799168E-4</c:v>
                </c:pt>
                <c:pt idx="1">
                  <c:v>6.4223834952858994E-5</c:v>
                </c:pt>
                <c:pt idx="2">
                  <c:v>1.3930508834247846E-5</c:v>
                </c:pt>
                <c:pt idx="3">
                  <c:v>2.6677466480329315E-6</c:v>
                </c:pt>
                <c:pt idx="4">
                  <c:v>4.507408117859768E-7</c:v>
                </c:pt>
                <c:pt idx="5">
                  <c:v>6.7152411409310275E-8</c:v>
                </c:pt>
                <c:pt idx="6">
                  <c:v>8.8173104373368005E-9</c:v>
                </c:pt>
                <c:pt idx="7">
                  <c:v>1.0199294742108123E-9</c:v>
                </c:pt>
                <c:pt idx="8">
                  <c:v>1.0389855642500834E-10</c:v>
                </c:pt>
                <c:pt idx="9">
                  <c:v>9.3179908233764763E-12</c:v>
                </c:pt>
                <c:pt idx="10">
                  <c:v>7.3552275381416621E-13</c:v>
                </c:pt>
                <c:pt idx="11">
                  <c:v>5.1070259132757201E-14</c:v>
                </c:pt>
                <c:pt idx="12">
                  <c:v>3.1086244689504383E-15</c:v>
                </c:pt>
              </c:numCache>
            </c:numRef>
          </c:yVal>
          <c:smooth val="1"/>
        </c:ser>
        <c:axId val="109790336"/>
        <c:axId val="109792256"/>
      </c:scatterChart>
      <c:valAx>
        <c:axId val="1097903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messages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792256"/>
        <c:crosses val="autoZero"/>
        <c:crossBetween val="midCat"/>
      </c:valAx>
      <c:valAx>
        <c:axId val="109792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7903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Distribution total number of messages</a:t>
            </a:r>
          </a:p>
        </c:rich>
      </c:tx>
      <c:layout>
        <c:manualLayout>
          <c:xMode val="edge"/>
          <c:yMode val="edge"/>
          <c:x val="0.20716542415885442"/>
          <c:y val="2.834645669291337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8193189302821542"/>
          <c:y val="0.23149606299212608"/>
          <c:w val="0.66978295028802581"/>
          <c:h val="0.64409448818897674"/>
        </c:manualLayout>
      </c:layout>
      <c:scatterChart>
        <c:scatterStyle val="smoothMarker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'Example 4.11'!$A$46:$A$71</c:f>
              <c:numCache>
                <c:formatCode>General</c:formatCode>
                <c:ptCount val="26"/>
                <c:pt idx="0">
                  <c:v>30</c:v>
                </c:pt>
                <c:pt idx="1">
                  <c:v>32</c:v>
                </c:pt>
                <c:pt idx="2">
                  <c:v>34</c:v>
                </c:pt>
                <c:pt idx="3">
                  <c:v>36</c:v>
                </c:pt>
                <c:pt idx="4">
                  <c:v>38</c:v>
                </c:pt>
                <c:pt idx="5">
                  <c:v>40</c:v>
                </c:pt>
                <c:pt idx="6">
                  <c:v>42</c:v>
                </c:pt>
                <c:pt idx="7">
                  <c:v>44</c:v>
                </c:pt>
                <c:pt idx="8">
                  <c:v>46</c:v>
                </c:pt>
                <c:pt idx="9">
                  <c:v>48</c:v>
                </c:pt>
                <c:pt idx="10">
                  <c:v>50</c:v>
                </c:pt>
                <c:pt idx="11">
                  <c:v>52</c:v>
                </c:pt>
                <c:pt idx="12">
                  <c:v>54</c:v>
                </c:pt>
              </c:numCache>
            </c:numRef>
          </c:xVal>
          <c:yVal>
            <c:numRef>
              <c:f>'Example 4.11'!$B$49:$B$74</c:f>
              <c:numCache>
                <c:formatCode>General</c:formatCode>
                <c:ptCount val="26"/>
                <c:pt idx="0">
                  <c:v>2.6163565227799168E-4</c:v>
                </c:pt>
                <c:pt idx="1">
                  <c:v>6.4223834952858994E-5</c:v>
                </c:pt>
                <c:pt idx="2">
                  <c:v>1.3930508834247846E-5</c:v>
                </c:pt>
                <c:pt idx="3">
                  <c:v>2.6677466480329315E-6</c:v>
                </c:pt>
                <c:pt idx="4">
                  <c:v>4.507408117859768E-7</c:v>
                </c:pt>
                <c:pt idx="5">
                  <c:v>6.7152411409310275E-8</c:v>
                </c:pt>
                <c:pt idx="6">
                  <c:v>8.8173104373368005E-9</c:v>
                </c:pt>
                <c:pt idx="7">
                  <c:v>1.0199294742108123E-9</c:v>
                </c:pt>
                <c:pt idx="8">
                  <c:v>1.0389855642500834E-10</c:v>
                </c:pt>
                <c:pt idx="9">
                  <c:v>9.3179908233764763E-12</c:v>
                </c:pt>
                <c:pt idx="10">
                  <c:v>7.3552275381416621E-13</c:v>
                </c:pt>
                <c:pt idx="11">
                  <c:v>5.1070259132757201E-14</c:v>
                </c:pt>
                <c:pt idx="12">
                  <c:v>3.1086244689504383E-15</c:v>
                </c:pt>
              </c:numCache>
            </c:numRef>
          </c:yVal>
          <c:smooth val="1"/>
        </c:ser>
        <c:axId val="109661184"/>
        <c:axId val="109585536"/>
      </c:scatterChart>
      <c:valAx>
        <c:axId val="109661184"/>
        <c:scaling>
          <c:orientation val="minMax"/>
          <c:max val="50"/>
          <c:min val="25"/>
        </c:scaling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messages</a:t>
                </a:r>
              </a:p>
            </c:rich>
          </c:tx>
          <c:layout>
            <c:manualLayout>
              <c:xMode val="edge"/>
              <c:yMode val="edge"/>
              <c:x val="0.42367665692637896"/>
              <c:y val="0.90866141732283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585536"/>
        <c:crosses val="autoZero"/>
        <c:crossBetween val="midCat"/>
        <c:majorUnit val="5"/>
      </c:valAx>
      <c:valAx>
        <c:axId val="109585536"/>
        <c:scaling>
          <c:logBase val="10"/>
          <c:orientation val="minMax"/>
          <c:max val="1.0000000000000005E-3"/>
          <c:min val="1.000000000000001E-6"/>
        </c:scaling>
        <c:axPos val="l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492215628978699E-2"/>
              <c:y val="0.4488188976377954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661184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61</xdr:row>
      <xdr:rowOff>66675</xdr:rowOff>
    </xdr:from>
    <xdr:to>
      <xdr:col>8</xdr:col>
      <xdr:colOff>352425</xdr:colOff>
      <xdr:row>61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161925</xdr:colOff>
      <xdr:row>25</xdr:row>
      <xdr:rowOff>95250</xdr:rowOff>
    </xdr:from>
    <xdr:to>
      <xdr:col>27</xdr:col>
      <xdr:colOff>180975</xdr:colOff>
      <xdr:row>60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ses/CSE642_Resources/Telecomm_Networks_Hayes/Telecommunications_Networks-BookExamples/Chapter%204/HW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ample 4.13"/>
    </sheetNames>
    <sheetDataSet>
      <sheetData sheetId="0">
        <row r="1">
          <cell r="A1" t="str">
            <v>Example 4.13 Cellular Mobile Radio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S61"/>
  <sheetViews>
    <sheetView tabSelected="1" topLeftCell="A13" zoomScaleNormal="100" workbookViewId="0">
      <selection activeCell="L52" sqref="L52"/>
    </sheetView>
  </sheetViews>
  <sheetFormatPr defaultRowHeight="12.75"/>
  <cols>
    <col min="1" max="1" width="20.28515625" customWidth="1"/>
    <col min="9" max="9" width="14.5703125" bestFit="1" customWidth="1"/>
  </cols>
  <sheetData>
    <row r="1" spans="1:19">
      <c r="A1" s="1" t="s">
        <v>0</v>
      </c>
      <c r="B1" s="1"/>
    </row>
    <row r="2" spans="1:19" ht="12.75" customHeight="1">
      <c r="A2" s="1"/>
      <c r="B2" s="1"/>
    </row>
    <row r="3" spans="1:19" ht="12.75" customHeight="1">
      <c r="A3" s="2" t="s">
        <v>1</v>
      </c>
      <c r="B3" s="2"/>
      <c r="C3" s="2"/>
      <c r="D3" s="2"/>
      <c r="E3" s="3" t="s">
        <v>2</v>
      </c>
      <c r="F3" s="3"/>
      <c r="G3" s="3"/>
      <c r="H3" s="3"/>
      <c r="I3" s="3" t="s">
        <v>3</v>
      </c>
      <c r="J3" s="3"/>
      <c r="K3" s="3"/>
      <c r="L3" s="3"/>
    </row>
    <row r="4" spans="1:19" ht="12.75" customHeight="1">
      <c r="A4" s="4">
        <v>1</v>
      </c>
      <c r="B4" s="4">
        <v>2</v>
      </c>
      <c r="C4" s="4">
        <v>3</v>
      </c>
      <c r="D4" s="4">
        <v>4</v>
      </c>
      <c r="E4" s="5">
        <v>1</v>
      </c>
      <c r="F4" s="5">
        <v>2</v>
      </c>
      <c r="G4" s="5">
        <v>3</v>
      </c>
      <c r="H4" s="5">
        <v>4</v>
      </c>
      <c r="I4" s="6">
        <v>1</v>
      </c>
      <c r="J4" s="6">
        <v>2</v>
      </c>
      <c r="K4" s="6">
        <v>3</v>
      </c>
      <c r="L4" s="6">
        <v>4</v>
      </c>
    </row>
    <row r="5" spans="1:19" ht="15.75" customHeight="1">
      <c r="A5" s="4">
        <v>2000</v>
      </c>
      <c r="B5" s="4">
        <v>1500</v>
      </c>
      <c r="C5" s="4">
        <v>3000</v>
      </c>
      <c r="D5" s="4">
        <v>1250</v>
      </c>
      <c r="E5" s="5">
        <v>0.25</v>
      </c>
      <c r="F5" s="5">
        <v>0.15</v>
      </c>
      <c r="G5" s="5">
        <v>0.4</v>
      </c>
      <c r="H5" s="5">
        <v>0.2</v>
      </c>
      <c r="I5" s="6">
        <v>0.05</v>
      </c>
      <c r="J5" s="6">
        <v>0.02</v>
      </c>
      <c r="K5" s="6">
        <v>5.0000000000000001E-3</v>
      </c>
      <c r="L5" s="6">
        <v>0.1</v>
      </c>
    </row>
    <row r="6" spans="1:19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9">
      <c r="A7" s="3" t="s">
        <v>4</v>
      </c>
      <c r="B7" s="3"/>
      <c r="C7" s="3" t="s">
        <v>5</v>
      </c>
      <c r="D7" s="3"/>
      <c r="E7" s="3" t="s">
        <v>6</v>
      </c>
      <c r="F7" s="3"/>
      <c r="G7" s="3"/>
      <c r="H7" s="3"/>
      <c r="I7" s="3" t="s">
        <v>7</v>
      </c>
      <c r="J7" s="3"/>
      <c r="K7" s="3"/>
      <c r="L7" s="3"/>
    </row>
    <row r="8" spans="1:19">
      <c r="A8" s="8">
        <v>1E-4</v>
      </c>
      <c r="B8" s="8"/>
      <c r="C8" s="9">
        <v>1000</v>
      </c>
      <c r="D8" s="9"/>
      <c r="E8" s="10">
        <v>1</v>
      </c>
      <c r="F8" s="10">
        <v>2</v>
      </c>
      <c r="G8" s="10">
        <v>3</v>
      </c>
      <c r="H8" s="10">
        <v>4</v>
      </c>
      <c r="I8" s="11">
        <v>1</v>
      </c>
      <c r="J8" s="11">
        <v>2</v>
      </c>
      <c r="K8" s="11">
        <v>3</v>
      </c>
      <c r="L8" s="11">
        <v>4</v>
      </c>
    </row>
    <row r="9" spans="1:19">
      <c r="E9" s="10">
        <v>3000000</v>
      </c>
      <c r="F9" s="10">
        <v>2000000</v>
      </c>
      <c r="G9" s="10">
        <v>6000000</v>
      </c>
      <c r="H9" s="10">
        <v>5000000</v>
      </c>
      <c r="I9" s="11">
        <f>0.0002</f>
        <v>2.0000000000000001E-4</v>
      </c>
      <c r="J9" s="11">
        <v>2.9999999999999997E-4</v>
      </c>
      <c r="K9" s="11">
        <v>2.5000000000000001E-4</v>
      </c>
      <c r="L9" s="11">
        <v>3.5E-4</v>
      </c>
    </row>
    <row r="10" spans="1:19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9">
      <c r="A11" s="3" t="s">
        <v>8</v>
      </c>
      <c r="B11" s="3"/>
      <c r="C11" s="3"/>
      <c r="D11" s="3" t="s">
        <v>9</v>
      </c>
      <c r="E11" s="3"/>
      <c r="F11" s="3"/>
      <c r="G11" s="3"/>
      <c r="H11" s="3" t="s">
        <v>10</v>
      </c>
      <c r="I11" s="3"/>
      <c r="J11" s="3"/>
      <c r="K11" s="3"/>
      <c r="L11" s="3" t="s">
        <v>11</v>
      </c>
      <c r="M11" s="3"/>
      <c r="N11" s="3"/>
      <c r="O11" s="3"/>
      <c r="P11" s="7"/>
      <c r="Q11" s="7"/>
      <c r="R11" s="7"/>
      <c r="S11" s="7"/>
    </row>
    <row r="12" spans="1:19" ht="14.25">
      <c r="A12" s="12">
        <f>SUM(A5:D5)</f>
        <v>7750</v>
      </c>
      <c r="B12" s="12"/>
      <c r="C12" s="12"/>
      <c r="D12" s="13">
        <v>1</v>
      </c>
      <c r="E12" s="13">
        <v>2</v>
      </c>
      <c r="F12" s="13">
        <v>3</v>
      </c>
      <c r="G12" s="13">
        <v>4</v>
      </c>
      <c r="H12" s="14">
        <v>1</v>
      </c>
      <c r="I12" s="14">
        <v>2</v>
      </c>
      <c r="J12" s="14">
        <v>3</v>
      </c>
      <c r="K12" s="14">
        <v>4</v>
      </c>
      <c r="L12" s="15">
        <v>1</v>
      </c>
      <c r="M12" s="15">
        <v>2</v>
      </c>
      <c r="N12" s="15">
        <v>3</v>
      </c>
      <c r="O12" s="15">
        <v>4</v>
      </c>
      <c r="P12" s="7"/>
      <c r="Q12" s="7"/>
      <c r="R12" s="7"/>
      <c r="S12" s="7"/>
    </row>
    <row r="13" spans="1:19">
      <c r="D13" s="5">
        <f>$A$12*E5/(1-I5)</f>
        <v>2039.4736842105265</v>
      </c>
      <c r="E13" s="5">
        <f>$A$12*F5/(1-J5)</f>
        <v>1186.2244897959183</v>
      </c>
      <c r="F13" s="5">
        <f>$A$12*G5/(1-K5)</f>
        <v>3115.577889447236</v>
      </c>
      <c r="G13" s="5">
        <f>$A$12*H5/(1-L5)</f>
        <v>1722.2222222222222</v>
      </c>
      <c r="H13" s="14">
        <f>D13*I5</f>
        <v>101.97368421052633</v>
      </c>
      <c r="I13" s="14">
        <f>E13*J5</f>
        <v>23.724489795918366</v>
      </c>
      <c r="J13" s="14">
        <f>F13*K5</f>
        <v>15.57788944723618</v>
      </c>
      <c r="K13" s="14">
        <f>G13*L5</f>
        <v>172.22222222222223</v>
      </c>
      <c r="L13" s="15">
        <f>(1-I5)*D13</f>
        <v>1937.5</v>
      </c>
      <c r="M13" s="15">
        <f>(1-J5)*E13</f>
        <v>1162.5</v>
      </c>
      <c r="N13" s="15">
        <f>(1-K5)*F13</f>
        <v>3100</v>
      </c>
      <c r="O13" s="15">
        <f>(1-L5)*G13</f>
        <v>1550</v>
      </c>
    </row>
    <row r="16" spans="1:19">
      <c r="A16" s="3" t="s">
        <v>12</v>
      </c>
      <c r="B16" s="3"/>
      <c r="E16" s="3" t="s">
        <v>13</v>
      </c>
      <c r="F16" s="3"/>
      <c r="G16" s="3"/>
      <c r="H16" s="3"/>
      <c r="I16" s="3" t="s">
        <v>14</v>
      </c>
      <c r="J16" s="3"/>
      <c r="K16" s="3"/>
    </row>
    <row r="17" spans="1:12">
      <c r="A17" s="16">
        <f>A12*A8</f>
        <v>0.77500000000000002</v>
      </c>
      <c r="B17" s="16"/>
      <c r="E17" s="17">
        <v>1</v>
      </c>
      <c r="F17" s="17">
        <v>2</v>
      </c>
      <c r="G17" s="17">
        <v>3</v>
      </c>
      <c r="H17" s="17">
        <v>4</v>
      </c>
      <c r="I17" s="18">
        <v>1</v>
      </c>
      <c r="J17" s="18">
        <v>2</v>
      </c>
      <c r="K17" s="18">
        <v>3</v>
      </c>
      <c r="L17" s="18">
        <v>4</v>
      </c>
    </row>
    <row r="18" spans="1:12">
      <c r="E18" s="17">
        <f>$C$8*D13/E9</f>
        <v>0.67982456140350889</v>
      </c>
      <c r="F18" s="17">
        <f>$C$8*E13/F9</f>
        <v>0.59311224489795922</v>
      </c>
      <c r="G18" s="17">
        <f>$C$8*F13/G9</f>
        <v>0.51926298157453932</v>
      </c>
      <c r="H18" s="17">
        <f>$C$8*G13/H9</f>
        <v>0.34444444444444444</v>
      </c>
      <c r="I18" s="18">
        <f>D13*I9</f>
        <v>0.40789473684210531</v>
      </c>
      <c r="J18" s="18">
        <f>E13*J9</f>
        <v>0.35586734693877548</v>
      </c>
      <c r="K18" s="18">
        <f>F13*K9</f>
        <v>0.77889447236180898</v>
      </c>
      <c r="L18" s="18">
        <f>G13*L9</f>
        <v>0.60277777777777775</v>
      </c>
    </row>
    <row r="19" spans="1:12">
      <c r="A19" s="3" t="s">
        <v>15</v>
      </c>
      <c r="B19" s="3"/>
    </row>
    <row r="20" spans="1:12">
      <c r="A20" s="19">
        <f>A8/(1-A17)</f>
        <v>4.4444444444444452E-4</v>
      </c>
      <c r="B20" s="19"/>
      <c r="D20" s="3" t="s">
        <v>16</v>
      </c>
      <c r="E20" s="3"/>
      <c r="F20" s="3"/>
      <c r="G20" s="3"/>
      <c r="I20" s="3" t="s">
        <v>17</v>
      </c>
      <c r="J20" s="3"/>
      <c r="K20" s="3"/>
      <c r="L20" s="3"/>
    </row>
    <row r="21" spans="1:12">
      <c r="D21" s="20">
        <v>1</v>
      </c>
      <c r="E21" s="20">
        <v>2</v>
      </c>
      <c r="F21" s="20">
        <v>3</v>
      </c>
      <c r="G21" s="20">
        <v>4</v>
      </c>
      <c r="I21" s="20">
        <v>1</v>
      </c>
      <c r="J21">
        <v>2</v>
      </c>
      <c r="K21" s="20">
        <v>3</v>
      </c>
      <c r="L21">
        <v>4</v>
      </c>
    </row>
    <row r="22" spans="1:12">
      <c r="A22" s="3" t="s">
        <v>18</v>
      </c>
      <c r="B22" s="3"/>
      <c r="D22" s="15">
        <f>($C$8/E9)/(1-E18)</f>
        <v>1.0410958904109593E-3</v>
      </c>
      <c r="E22" s="15">
        <f>($C$8/F9)/(1-F18)</f>
        <v>1.2288401253918496E-3</v>
      </c>
      <c r="F22" s="15">
        <f>($C$8/G9)/(1-G18)</f>
        <v>3.4668989547038324E-4</v>
      </c>
      <c r="G22" s="15">
        <f>($C$8/H9)/(1-H18)</f>
        <v>3.050847457627119E-4</v>
      </c>
      <c r="I22" s="21">
        <f>I18</f>
        <v>0.40789473684210531</v>
      </c>
      <c r="J22" s="21">
        <f>J18</f>
        <v>0.35586734693877548</v>
      </c>
      <c r="K22" s="21">
        <f>K18</f>
        <v>0.77889447236180898</v>
      </c>
      <c r="L22" s="21">
        <f>L18</f>
        <v>0.60277777777777775</v>
      </c>
    </row>
    <row r="23" spans="1:12" ht="15.75">
      <c r="A23" s="22">
        <f>(A20+SUM(D22:G22)+SUM(I22:L22))/A12</f>
        <v>2.7726457922863841E-4</v>
      </c>
      <c r="B23" s="22"/>
    </row>
    <row r="24" spans="1:12">
      <c r="D24" s="20" t="s">
        <v>19</v>
      </c>
      <c r="E24" s="20"/>
      <c r="F24" s="20"/>
      <c r="G24" s="20"/>
    </row>
    <row r="25" spans="1:12" ht="14.25">
      <c r="B25" s="23"/>
      <c r="D25" s="20" t="s">
        <v>20</v>
      </c>
      <c r="E25" s="20"/>
      <c r="F25" s="24" t="s">
        <v>21</v>
      </c>
      <c r="G25" s="25">
        <v>2</v>
      </c>
    </row>
    <row r="26" spans="1:12" ht="14.25">
      <c r="D26" s="3" t="s">
        <v>22</v>
      </c>
      <c r="E26" s="3"/>
      <c r="F26" s="24" t="s">
        <v>23</v>
      </c>
      <c r="G26" s="25">
        <v>1</v>
      </c>
      <c r="I26" s="26" t="s">
        <v>24</v>
      </c>
      <c r="J26" s="26"/>
      <c r="K26" s="26"/>
      <c r="L26" s="26"/>
    </row>
    <row r="27" spans="1:12" ht="15.75">
      <c r="D27" s="3"/>
      <c r="E27" s="3"/>
      <c r="F27" s="24" t="s">
        <v>25</v>
      </c>
      <c r="G27" s="25">
        <v>1</v>
      </c>
      <c r="I27" s="27">
        <f>I29*I30*J30*K30*L30*I31*J31*K31*L31</f>
        <v>3.3618999429226636E-7</v>
      </c>
    </row>
    <row r="28" spans="1:12" ht="14.25">
      <c r="D28" s="3"/>
      <c r="E28" s="3"/>
      <c r="F28" s="24" t="s">
        <v>26</v>
      </c>
      <c r="G28" s="25">
        <v>0</v>
      </c>
    </row>
    <row r="29" spans="1:12" ht="14.25">
      <c r="D29" s="3"/>
      <c r="E29" s="3"/>
      <c r="F29" s="24" t="s">
        <v>27</v>
      </c>
      <c r="G29" s="25">
        <v>0</v>
      </c>
      <c r="I29">
        <f>(1-A17)*A17^G25</f>
        <v>0.13514062500000001</v>
      </c>
    </row>
    <row r="30" spans="1:12" ht="15.75" customHeight="1">
      <c r="D30" s="3" t="s">
        <v>28</v>
      </c>
      <c r="E30" s="3"/>
      <c r="F30" s="24" t="s">
        <v>29</v>
      </c>
      <c r="G30" s="25">
        <v>2</v>
      </c>
      <c r="I30">
        <f>(1-E18)*E18^G26</f>
        <v>0.21766312711603567</v>
      </c>
      <c r="J30">
        <f>(1-F18)*F18^G27</f>
        <v>0.24133010985006248</v>
      </c>
      <c r="K30">
        <f>(1-G18)*G18^G27</f>
        <v>0.24962893754085896</v>
      </c>
      <c r="L30">
        <f>(1-H18)*H18^G29</f>
        <v>0.65555555555555556</v>
      </c>
    </row>
    <row r="31" spans="1:12" ht="14.25">
      <c r="D31" s="3"/>
      <c r="E31" s="3"/>
      <c r="F31" s="24" t="s">
        <v>30</v>
      </c>
      <c r="G31" s="25">
        <v>2</v>
      </c>
      <c r="I31">
        <f>EXP(-I22)*I22^G30/FACT(G30)</f>
        <v>5.5324789988944988E-2</v>
      </c>
      <c r="J31">
        <f>EXP(-J22)*J22^G31/FACT(G31)</f>
        <v>4.4360359847258349E-2</v>
      </c>
      <c r="K31">
        <f>EXP(-K22)*K22^G32/FACT(G32)</f>
        <v>0.35744485511699031</v>
      </c>
      <c r="L31">
        <f>EXP(-L22)*L22^G33/FACT(G33)</f>
        <v>0.32989381280335645</v>
      </c>
    </row>
    <row r="32" spans="1:12" ht="14.25">
      <c r="D32" s="3"/>
      <c r="E32" s="3"/>
      <c r="F32" s="24" t="s">
        <v>31</v>
      </c>
      <c r="G32" s="25">
        <v>1</v>
      </c>
    </row>
    <row r="33" spans="1:11" ht="14.25">
      <c r="D33" s="3"/>
      <c r="E33" s="3"/>
      <c r="F33" s="24" t="s">
        <v>32</v>
      </c>
      <c r="G33" s="25">
        <v>1</v>
      </c>
    </row>
    <row r="38" spans="1:11" ht="15.75">
      <c r="A38" s="28" t="s">
        <v>33</v>
      </c>
      <c r="C38">
        <f>A17/(1-A17)</f>
        <v>3.4444444444444451</v>
      </c>
      <c r="D38">
        <f>E18/(1-E18)</f>
        <v>2.1232876712328776</v>
      </c>
      <c r="E38">
        <f>F18/(1-F18)</f>
        <v>1.4576802507836992</v>
      </c>
      <c r="F38">
        <f>G18/(1-G18)</f>
        <v>1.0801393728222994</v>
      </c>
      <c r="G38">
        <f>H18/(1-H18)</f>
        <v>0.52542372881355937</v>
      </c>
      <c r="H38">
        <f>I18</f>
        <v>0.40789473684210531</v>
      </c>
      <c r="I38">
        <f>J18</f>
        <v>0.35586734693877548</v>
      </c>
      <c r="J38">
        <f>K18</f>
        <v>0.77889447236180898</v>
      </c>
      <c r="K38">
        <f>L18</f>
        <v>0.60277777777777775</v>
      </c>
    </row>
    <row r="39" spans="1:11" ht="15.75">
      <c r="A39" s="28" t="s">
        <v>34</v>
      </c>
      <c r="C39">
        <f>A17/((1-A17)^2)</f>
        <v>15.308641975308646</v>
      </c>
      <c r="D39">
        <f>E18/((1-E18)^2)</f>
        <v>6.6316382060424157</v>
      </c>
      <c r="E39">
        <f>F18/((1-F18)^2)</f>
        <v>3.5825119643085279</v>
      </c>
      <c r="F39">
        <f>G18/((1-G18)^2)</f>
        <v>2.2468404375432498</v>
      </c>
      <c r="G39">
        <f>H18/((1-H18)^2)</f>
        <v>0.80149382361390409</v>
      </c>
      <c r="H39">
        <f>I18</f>
        <v>0.40789473684210531</v>
      </c>
      <c r="I39">
        <f>J18</f>
        <v>0.35586734693877548</v>
      </c>
      <c r="J39">
        <f>K18</f>
        <v>0.77889447236180898</v>
      </c>
      <c r="K39">
        <f>L18</f>
        <v>0.60277777777777775</v>
      </c>
    </row>
    <row r="41" spans="1:11" ht="15.75" customHeight="1">
      <c r="A41" s="29" t="s">
        <v>35</v>
      </c>
      <c r="B41" s="29"/>
      <c r="C41" s="30"/>
      <c r="D41" s="31">
        <f>SUM(C38:K38)</f>
        <v>10.776409802017351</v>
      </c>
      <c r="E41" s="31"/>
    </row>
    <row r="42" spans="1:11" ht="15.75" customHeight="1">
      <c r="A42" s="29" t="s">
        <v>36</v>
      </c>
      <c r="B42" s="29"/>
      <c r="C42" s="30"/>
      <c r="D42" s="31">
        <f>SUM(C39:K39)</f>
        <v>30.716560740737211</v>
      </c>
      <c r="E42" s="31"/>
    </row>
    <row r="43" spans="1:11">
      <c r="A43" s="32" t="s">
        <v>37</v>
      </c>
      <c r="B43" s="32"/>
      <c r="C43" s="30"/>
      <c r="D43" s="21">
        <f>SQRT(D42)</f>
        <v>5.5422523165890967</v>
      </c>
      <c r="E43" s="21"/>
    </row>
    <row r="44" spans="1:11" ht="15.75">
      <c r="A44" s="33" t="s">
        <v>38</v>
      </c>
      <c r="B44" s="33"/>
      <c r="C44" s="34"/>
    </row>
    <row r="45" spans="1:11" ht="15.75">
      <c r="A45" s="35" t="s">
        <v>39</v>
      </c>
      <c r="B45" s="30"/>
      <c r="C45" s="36"/>
    </row>
    <row r="46" spans="1:11">
      <c r="A46">
        <v>30</v>
      </c>
      <c r="B46" s="30"/>
    </row>
    <row r="47" spans="1:11" ht="15.75">
      <c r="A47">
        <v>32</v>
      </c>
      <c r="B47" s="34"/>
    </row>
    <row r="48" spans="1:11">
      <c r="A48">
        <v>34</v>
      </c>
      <c r="B48" s="37" t="s">
        <v>40</v>
      </c>
    </row>
    <row r="49" spans="1:2">
      <c r="A49">
        <v>36</v>
      </c>
      <c r="B49">
        <f>1-NORMDIST(A46,$D$41,$D$43,TRUE)</f>
        <v>2.6163565227799168E-4</v>
      </c>
    </row>
    <row r="50" spans="1:2">
      <c r="A50">
        <v>38</v>
      </c>
      <c r="B50">
        <f t="shared" ref="B50:B61" si="0">1-NORMDIST(A47,$D$41,$D$43,TRUE)</f>
        <v>6.4223834952858994E-5</v>
      </c>
    </row>
    <row r="51" spans="1:2">
      <c r="A51">
        <v>40</v>
      </c>
      <c r="B51">
        <f t="shared" si="0"/>
        <v>1.3930508834247846E-5</v>
      </c>
    </row>
    <row r="52" spans="1:2">
      <c r="A52">
        <v>42</v>
      </c>
      <c r="B52">
        <f t="shared" si="0"/>
        <v>2.6677466480329315E-6</v>
      </c>
    </row>
    <row r="53" spans="1:2">
      <c r="A53">
        <v>44</v>
      </c>
      <c r="B53">
        <f t="shared" si="0"/>
        <v>4.507408117859768E-7</v>
      </c>
    </row>
    <row r="54" spans="1:2">
      <c r="A54">
        <v>46</v>
      </c>
      <c r="B54">
        <f t="shared" si="0"/>
        <v>6.7152411409310275E-8</v>
      </c>
    </row>
    <row r="55" spans="1:2">
      <c r="A55">
        <v>48</v>
      </c>
      <c r="B55">
        <f t="shared" si="0"/>
        <v>8.8173104373368005E-9</v>
      </c>
    </row>
    <row r="56" spans="1:2">
      <c r="A56">
        <v>50</v>
      </c>
      <c r="B56">
        <f t="shared" si="0"/>
        <v>1.0199294742108123E-9</v>
      </c>
    </row>
    <row r="57" spans="1:2">
      <c r="A57">
        <v>52</v>
      </c>
      <c r="B57">
        <f t="shared" si="0"/>
        <v>1.0389855642500834E-10</v>
      </c>
    </row>
    <row r="58" spans="1:2">
      <c r="A58">
        <v>54</v>
      </c>
      <c r="B58">
        <f t="shared" si="0"/>
        <v>9.3179908233764763E-12</v>
      </c>
    </row>
    <row r="59" spans="1:2">
      <c r="B59">
        <f t="shared" si="0"/>
        <v>7.3552275381416621E-13</v>
      </c>
    </row>
    <row r="60" spans="1:2">
      <c r="B60">
        <f t="shared" si="0"/>
        <v>5.1070259132757201E-14</v>
      </c>
    </row>
    <row r="61" spans="1:2">
      <c r="B61">
        <f t="shared" si="0"/>
        <v>3.1086244689504383E-15</v>
      </c>
    </row>
  </sheetData>
  <mergeCells count="32">
    <mergeCell ref="D30:E33"/>
    <mergeCell ref="A41:B41"/>
    <mergeCell ref="A42:B42"/>
    <mergeCell ref="A43:B43"/>
    <mergeCell ref="A44:B44"/>
    <mergeCell ref="A20:B20"/>
    <mergeCell ref="D20:G20"/>
    <mergeCell ref="I20:L20"/>
    <mergeCell ref="A22:B22"/>
    <mergeCell ref="A23:B23"/>
    <mergeCell ref="D26:E29"/>
    <mergeCell ref="I26:L26"/>
    <mergeCell ref="A12:C12"/>
    <mergeCell ref="A16:B16"/>
    <mergeCell ref="E16:H16"/>
    <mergeCell ref="I16:K16"/>
    <mergeCell ref="A17:B17"/>
    <mergeCell ref="A19:B19"/>
    <mergeCell ref="A8:B8"/>
    <mergeCell ref="C8:D8"/>
    <mergeCell ref="A11:C11"/>
    <mergeCell ref="D11:G11"/>
    <mergeCell ref="H11:K11"/>
    <mergeCell ref="L11:O11"/>
    <mergeCell ref="A1:B2"/>
    <mergeCell ref="A3:D3"/>
    <mergeCell ref="E3:H3"/>
    <mergeCell ref="I3:L3"/>
    <mergeCell ref="A7:B7"/>
    <mergeCell ref="C7:D7"/>
    <mergeCell ref="E7:H7"/>
    <mergeCell ref="I7:L7"/>
  </mergeCells>
  <pageMargins left="0.75" right="0.75" top="1" bottom="1" header="0.5" footer="0.5"/>
  <pageSetup orientation="portrait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Example 4.11</vt:lpstr>
      <vt:lpstr>Ex4.5</vt:lpstr>
    </vt:vector>
  </TitlesOfParts>
  <Company>KFUPM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ashraf</dc:creator>
  <cp:lastModifiedBy>ashraf</cp:lastModifiedBy>
  <cp:lastPrinted>2009-12-19T07:18:00Z</cp:lastPrinted>
  <dcterms:created xsi:type="dcterms:W3CDTF">2009-12-19T07:17:19Z</dcterms:created>
  <dcterms:modified xsi:type="dcterms:W3CDTF">2009-12-19T07:20:26Z</dcterms:modified>
</cp:coreProperties>
</file>