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785" yWindow="5115" windowWidth="3780" windowHeight="2565" tabRatio="837" firstSheet="4" activeTab="9"/>
  </bookViews>
  <sheets>
    <sheet name="1" sheetId="21" r:id="rId1"/>
    <sheet name="2 lump sum Problems" sheetId="1" r:id="rId2"/>
    <sheet name="3 Annuities (ord. and due)" sheetId="2" r:id="rId3"/>
    <sheet name="4 Uneven CF" sheetId="3" r:id="rId4"/>
    <sheet name="5 IRR" sheetId="17" r:id="rId5"/>
    <sheet name="6 Deffered anniuty " sheetId="18" r:id="rId6"/>
    <sheet name="Go back to PPP" sheetId="19" r:id="rId7"/>
    <sheet name="Diff. Compounding" sheetId="20" r:id="rId8"/>
    <sheet name="example" sheetId="23" r:id="rId9"/>
    <sheet name="Amortization" sheetId="22" r:id="rId10"/>
    <sheet name="diff bw arthmaitc and geometric" sheetId="26" r:id="rId11"/>
    <sheet name="compounded market return" sheetId="25" r:id="rId12"/>
  </sheets>
  <calcPr calcId="145621" iterateDelta="9.9999999999999994E-12"/>
</workbook>
</file>

<file path=xl/calcChain.xml><?xml version="1.0" encoding="utf-8"?>
<calcChain xmlns="http://schemas.openxmlformats.org/spreadsheetml/2006/main">
  <c r="B53" i="22" l="1"/>
  <c r="K56" i="22"/>
  <c r="C33" i="22"/>
  <c r="C31" i="22"/>
  <c r="C32" i="22"/>
  <c r="B21" i="22"/>
  <c r="K31" i="22"/>
  <c r="K22" i="22"/>
  <c r="K53" i="22"/>
  <c r="I62" i="22"/>
  <c r="M60" i="22"/>
  <c r="L60" i="22"/>
  <c r="K32" i="22"/>
  <c r="K33" i="22"/>
  <c r="I31" i="22"/>
  <c r="M29" i="22"/>
  <c r="L29" i="22"/>
  <c r="K21" i="22"/>
  <c r="B51" i="22"/>
  <c r="K62" i="22" l="1"/>
  <c r="K64" i="22"/>
  <c r="K67" i="22"/>
  <c r="K63" i="22"/>
  <c r="K66" i="22"/>
  <c r="K65" i="22"/>
  <c r="K57" i="22"/>
  <c r="C22" i="22"/>
  <c r="J31" i="22"/>
  <c r="J33" i="22"/>
  <c r="J32" i="22"/>
  <c r="E17" i="25"/>
  <c r="G18" i="25"/>
  <c r="C15" i="26"/>
  <c r="C6" i="26"/>
  <c r="C4" i="26"/>
  <c r="C3" i="26"/>
  <c r="K68" i="22" l="1"/>
  <c r="J63" i="22"/>
  <c r="L63" i="22" s="1"/>
  <c r="J67" i="22"/>
  <c r="L67" i="22" s="1"/>
  <c r="J64" i="22"/>
  <c r="L64" i="22" s="1"/>
  <c r="L68" i="22" s="1"/>
  <c r="J62" i="22"/>
  <c r="L62" i="22" s="1"/>
  <c r="M62" i="22" s="1"/>
  <c r="I63" i="22" s="1"/>
  <c r="J65" i="22"/>
  <c r="L65" i="22" s="1"/>
  <c r="J66" i="22"/>
  <c r="L66" i="22" s="1"/>
  <c r="K34" i="22"/>
  <c r="L31" i="22"/>
  <c r="M31" i="22" s="1"/>
  <c r="I32" i="22" s="1"/>
  <c r="L33" i="22"/>
  <c r="B190" i="20"/>
  <c r="D128" i="20"/>
  <c r="C128" i="20"/>
  <c r="B129" i="20"/>
  <c r="D124" i="20"/>
  <c r="D122" i="20"/>
  <c r="B83" i="20"/>
  <c r="B30" i="20"/>
  <c r="C18" i="20"/>
  <c r="E80" i="18"/>
  <c r="E79" i="18"/>
  <c r="E78" i="18"/>
  <c r="B69" i="18"/>
  <c r="B53" i="18"/>
  <c r="B40" i="18"/>
  <c r="M63" i="22" l="1"/>
  <c r="I64" i="22" s="1"/>
  <c r="M64" i="22" s="1"/>
  <c r="I65" i="22" s="1"/>
  <c r="M65" i="22" s="1"/>
  <c r="I66" i="22" s="1"/>
  <c r="M66" i="22" s="1"/>
  <c r="I67" i="22" s="1"/>
  <c r="M67" i="22" s="1"/>
  <c r="J68" i="22"/>
  <c r="J34" i="22"/>
  <c r="L32" i="22"/>
  <c r="M32" i="22" s="1"/>
  <c r="I33" i="22" s="1"/>
  <c r="M33" i="22" s="1"/>
  <c r="G16" i="25"/>
  <c r="E16" i="25"/>
  <c r="E11" i="25"/>
  <c r="E13" i="25" s="1"/>
  <c r="D29" i="25"/>
  <c r="C29" i="25"/>
  <c r="C7" i="26"/>
  <c r="B5" i="26"/>
  <c r="B31" i="22"/>
  <c r="D31" i="22" s="1"/>
  <c r="D18" i="23"/>
  <c r="E189" i="20"/>
  <c r="B130" i="20"/>
  <c r="C123" i="20"/>
  <c r="C122" i="20"/>
  <c r="D79" i="18"/>
  <c r="L34" i="22" l="1"/>
  <c r="G17" i="25"/>
  <c r="B4" i="26"/>
  <c r="B3" i="26"/>
  <c r="B7" i="26" s="1"/>
  <c r="C5777" i="25" l="1"/>
  <c r="D5777" i="25" s="1"/>
  <c r="C5776" i="25"/>
  <c r="D5776" i="25" s="1"/>
  <c r="C5775" i="25"/>
  <c r="D5775" i="25" s="1"/>
  <c r="C5774" i="25"/>
  <c r="D5774" i="25" s="1"/>
  <c r="C5773" i="25"/>
  <c r="D5773" i="25" s="1"/>
  <c r="C5772" i="25"/>
  <c r="D5772" i="25" s="1"/>
  <c r="C5771" i="25"/>
  <c r="D5771" i="25" s="1"/>
  <c r="C5770" i="25"/>
  <c r="D5770" i="25" s="1"/>
  <c r="C5769" i="25"/>
  <c r="D5769" i="25" s="1"/>
  <c r="C5768" i="25"/>
  <c r="D5768" i="25" s="1"/>
  <c r="C5767" i="25"/>
  <c r="D5767" i="25" s="1"/>
  <c r="C5766" i="25"/>
  <c r="D5766" i="25" s="1"/>
  <c r="C5765" i="25"/>
  <c r="D5765" i="25" s="1"/>
  <c r="C5764" i="25"/>
  <c r="D5764" i="25" s="1"/>
  <c r="C5763" i="25"/>
  <c r="D5763" i="25" s="1"/>
  <c r="C5762" i="25"/>
  <c r="D5762" i="25" s="1"/>
  <c r="C5761" i="25"/>
  <c r="D5761" i="25" s="1"/>
  <c r="C5760" i="25"/>
  <c r="D5760" i="25" s="1"/>
  <c r="C5759" i="25"/>
  <c r="D5759" i="25" s="1"/>
  <c r="C5758" i="25"/>
  <c r="D5758" i="25" s="1"/>
  <c r="C5757" i="25"/>
  <c r="D5757" i="25" s="1"/>
  <c r="C5756" i="25"/>
  <c r="D5756" i="25" s="1"/>
  <c r="C5755" i="25"/>
  <c r="D5755" i="25" s="1"/>
  <c r="C5754" i="25"/>
  <c r="D5754" i="25" s="1"/>
  <c r="C5753" i="25"/>
  <c r="D5753" i="25" s="1"/>
  <c r="C5752" i="25"/>
  <c r="D5752" i="25" s="1"/>
  <c r="C5751" i="25"/>
  <c r="D5751" i="25" s="1"/>
  <c r="C5750" i="25"/>
  <c r="D5750" i="25" s="1"/>
  <c r="C5749" i="25"/>
  <c r="D5749" i="25" s="1"/>
  <c r="C5748" i="25"/>
  <c r="D5748" i="25" s="1"/>
  <c r="C5747" i="25"/>
  <c r="D5747" i="25" s="1"/>
  <c r="C5746" i="25"/>
  <c r="D5746" i="25" s="1"/>
  <c r="C5745" i="25"/>
  <c r="D5745" i="25" s="1"/>
  <c r="C5744" i="25"/>
  <c r="D5744" i="25" s="1"/>
  <c r="C5743" i="25"/>
  <c r="D5743" i="25" s="1"/>
  <c r="C5742" i="25"/>
  <c r="D5742" i="25" s="1"/>
  <c r="C5741" i="25"/>
  <c r="D5741" i="25" s="1"/>
  <c r="C5740" i="25"/>
  <c r="D5740" i="25" s="1"/>
  <c r="C5739" i="25"/>
  <c r="D5739" i="25" s="1"/>
  <c r="C5738" i="25"/>
  <c r="D5738" i="25" s="1"/>
  <c r="C5737" i="25"/>
  <c r="D5737" i="25" s="1"/>
  <c r="C5736" i="25"/>
  <c r="D5736" i="25" s="1"/>
  <c r="C5735" i="25"/>
  <c r="D5735" i="25" s="1"/>
  <c r="C5734" i="25"/>
  <c r="D5734" i="25" s="1"/>
  <c r="C5733" i="25"/>
  <c r="D5733" i="25" s="1"/>
  <c r="C5732" i="25"/>
  <c r="D5732" i="25" s="1"/>
  <c r="C5731" i="25"/>
  <c r="D5731" i="25" s="1"/>
  <c r="C5730" i="25"/>
  <c r="D5730" i="25" s="1"/>
  <c r="C5729" i="25"/>
  <c r="D5729" i="25" s="1"/>
  <c r="C5728" i="25"/>
  <c r="D5728" i="25" s="1"/>
  <c r="C5727" i="25"/>
  <c r="D5727" i="25" s="1"/>
  <c r="C5726" i="25"/>
  <c r="D5726" i="25" s="1"/>
  <c r="C5725" i="25"/>
  <c r="D5725" i="25" s="1"/>
  <c r="C5724" i="25"/>
  <c r="D5724" i="25" s="1"/>
  <c r="C5723" i="25"/>
  <c r="D5723" i="25" s="1"/>
  <c r="C5722" i="25"/>
  <c r="D5722" i="25" s="1"/>
  <c r="C5721" i="25"/>
  <c r="D5721" i="25" s="1"/>
  <c r="C5720" i="25"/>
  <c r="D5720" i="25" s="1"/>
  <c r="C5719" i="25"/>
  <c r="D5719" i="25" s="1"/>
  <c r="C5718" i="25"/>
  <c r="D5718" i="25" s="1"/>
  <c r="C5717" i="25"/>
  <c r="D5717" i="25" s="1"/>
  <c r="C5716" i="25"/>
  <c r="D5716" i="25" s="1"/>
  <c r="C5715" i="25"/>
  <c r="D5715" i="25" s="1"/>
  <c r="C5714" i="25"/>
  <c r="D5714" i="25" s="1"/>
  <c r="C5713" i="25"/>
  <c r="D5713" i="25" s="1"/>
  <c r="C5712" i="25"/>
  <c r="D5712" i="25" s="1"/>
  <c r="C5711" i="25"/>
  <c r="D5711" i="25" s="1"/>
  <c r="C5710" i="25"/>
  <c r="D5710" i="25" s="1"/>
  <c r="C5709" i="25"/>
  <c r="D5709" i="25" s="1"/>
  <c r="C5708" i="25"/>
  <c r="D5708" i="25" s="1"/>
  <c r="C5707" i="25"/>
  <c r="D5707" i="25" s="1"/>
  <c r="C5706" i="25"/>
  <c r="D5706" i="25" s="1"/>
  <c r="C5705" i="25"/>
  <c r="D5705" i="25" s="1"/>
  <c r="C5704" i="25"/>
  <c r="D5704" i="25" s="1"/>
  <c r="C5703" i="25"/>
  <c r="D5703" i="25" s="1"/>
  <c r="C5702" i="25"/>
  <c r="D5702" i="25" s="1"/>
  <c r="C5701" i="25"/>
  <c r="D5701" i="25" s="1"/>
  <c r="C5700" i="25"/>
  <c r="D5700" i="25" s="1"/>
  <c r="C5699" i="25"/>
  <c r="D5699" i="25" s="1"/>
  <c r="C5698" i="25"/>
  <c r="D5698" i="25" s="1"/>
  <c r="C5697" i="25"/>
  <c r="D5697" i="25" s="1"/>
  <c r="C5696" i="25"/>
  <c r="D5696" i="25" s="1"/>
  <c r="C5695" i="25"/>
  <c r="D5695" i="25" s="1"/>
  <c r="C5694" i="25"/>
  <c r="D5694" i="25" s="1"/>
  <c r="C5693" i="25"/>
  <c r="D5693" i="25" s="1"/>
  <c r="C5692" i="25"/>
  <c r="D5692" i="25" s="1"/>
  <c r="C5691" i="25"/>
  <c r="D5691" i="25" s="1"/>
  <c r="C5690" i="25"/>
  <c r="D5690" i="25" s="1"/>
  <c r="C5689" i="25"/>
  <c r="D5689" i="25" s="1"/>
  <c r="C5688" i="25"/>
  <c r="D5688" i="25" s="1"/>
  <c r="C5687" i="25"/>
  <c r="D5687" i="25" s="1"/>
  <c r="C5686" i="25"/>
  <c r="D5686" i="25" s="1"/>
  <c r="C5685" i="25"/>
  <c r="D5685" i="25" s="1"/>
  <c r="C5684" i="25"/>
  <c r="D5684" i="25" s="1"/>
  <c r="C5683" i="25"/>
  <c r="D5683" i="25" s="1"/>
  <c r="C5682" i="25"/>
  <c r="D5682" i="25" s="1"/>
  <c r="C5681" i="25"/>
  <c r="D5681" i="25" s="1"/>
  <c r="C5680" i="25"/>
  <c r="D5680" i="25" s="1"/>
  <c r="C5679" i="25"/>
  <c r="D5679" i="25" s="1"/>
  <c r="C5678" i="25"/>
  <c r="D5678" i="25" s="1"/>
  <c r="C5677" i="25"/>
  <c r="D5677" i="25" s="1"/>
  <c r="C5676" i="25"/>
  <c r="D5676" i="25" s="1"/>
  <c r="C5675" i="25"/>
  <c r="D5675" i="25" s="1"/>
  <c r="C5674" i="25"/>
  <c r="D5674" i="25" s="1"/>
  <c r="C5673" i="25"/>
  <c r="D5673" i="25" s="1"/>
  <c r="C5672" i="25"/>
  <c r="D5672" i="25" s="1"/>
  <c r="C5671" i="25"/>
  <c r="D5671" i="25" s="1"/>
  <c r="C5670" i="25"/>
  <c r="D5670" i="25" s="1"/>
  <c r="C5669" i="25"/>
  <c r="D5669" i="25" s="1"/>
  <c r="C5668" i="25"/>
  <c r="D5668" i="25" s="1"/>
  <c r="C5667" i="25"/>
  <c r="D5667" i="25" s="1"/>
  <c r="C5666" i="25"/>
  <c r="D5666" i="25" s="1"/>
  <c r="C5665" i="25"/>
  <c r="D5665" i="25" s="1"/>
  <c r="C5664" i="25"/>
  <c r="D5664" i="25" s="1"/>
  <c r="C5663" i="25"/>
  <c r="D5663" i="25" s="1"/>
  <c r="C5662" i="25"/>
  <c r="D5662" i="25" s="1"/>
  <c r="C5661" i="25"/>
  <c r="D5661" i="25" s="1"/>
  <c r="C5660" i="25"/>
  <c r="D5660" i="25" s="1"/>
  <c r="C5659" i="25"/>
  <c r="D5659" i="25" s="1"/>
  <c r="C5658" i="25"/>
  <c r="D5658" i="25" s="1"/>
  <c r="C5657" i="25"/>
  <c r="D5657" i="25" s="1"/>
  <c r="C5656" i="25"/>
  <c r="D5656" i="25" s="1"/>
  <c r="C5655" i="25"/>
  <c r="D5655" i="25" s="1"/>
  <c r="C5654" i="25"/>
  <c r="D5654" i="25" s="1"/>
  <c r="C5653" i="25"/>
  <c r="D5653" i="25" s="1"/>
  <c r="C5652" i="25"/>
  <c r="D5652" i="25" s="1"/>
  <c r="C5651" i="25"/>
  <c r="D5651" i="25" s="1"/>
  <c r="C5650" i="25"/>
  <c r="D5650" i="25" s="1"/>
  <c r="C5649" i="25"/>
  <c r="D5649" i="25" s="1"/>
  <c r="C5648" i="25"/>
  <c r="D5648" i="25" s="1"/>
  <c r="C5647" i="25"/>
  <c r="D5647" i="25" s="1"/>
  <c r="C5646" i="25"/>
  <c r="D5646" i="25" s="1"/>
  <c r="C5645" i="25"/>
  <c r="D5645" i="25" s="1"/>
  <c r="C5644" i="25"/>
  <c r="D5644" i="25" s="1"/>
  <c r="C5643" i="25"/>
  <c r="D5643" i="25" s="1"/>
  <c r="C5642" i="25"/>
  <c r="D5642" i="25" s="1"/>
  <c r="C5641" i="25"/>
  <c r="D5641" i="25" s="1"/>
  <c r="C5640" i="25"/>
  <c r="D5640" i="25" s="1"/>
  <c r="C5639" i="25"/>
  <c r="D5639" i="25" s="1"/>
  <c r="C5638" i="25"/>
  <c r="D5638" i="25" s="1"/>
  <c r="C5637" i="25"/>
  <c r="D5637" i="25" s="1"/>
  <c r="C5636" i="25"/>
  <c r="D5636" i="25" s="1"/>
  <c r="C5635" i="25"/>
  <c r="D5635" i="25" s="1"/>
  <c r="C5634" i="25"/>
  <c r="D5634" i="25" s="1"/>
  <c r="C5633" i="25"/>
  <c r="D5633" i="25" s="1"/>
  <c r="C5632" i="25"/>
  <c r="D5632" i="25" s="1"/>
  <c r="C5631" i="25"/>
  <c r="D5631" i="25" s="1"/>
  <c r="C5630" i="25"/>
  <c r="D5630" i="25" s="1"/>
  <c r="C5629" i="25"/>
  <c r="D5629" i="25" s="1"/>
  <c r="C5628" i="25"/>
  <c r="D5628" i="25" s="1"/>
  <c r="C5627" i="25"/>
  <c r="D5627" i="25" s="1"/>
  <c r="C5626" i="25"/>
  <c r="D5626" i="25" s="1"/>
  <c r="C5625" i="25"/>
  <c r="D5625" i="25" s="1"/>
  <c r="C5624" i="25"/>
  <c r="D5624" i="25" s="1"/>
  <c r="C5623" i="25"/>
  <c r="D5623" i="25" s="1"/>
  <c r="C5622" i="25"/>
  <c r="D5622" i="25" s="1"/>
  <c r="C5621" i="25"/>
  <c r="D5621" i="25" s="1"/>
  <c r="C5620" i="25"/>
  <c r="D5620" i="25" s="1"/>
  <c r="C5619" i="25"/>
  <c r="D5619" i="25" s="1"/>
  <c r="C5618" i="25"/>
  <c r="D5618" i="25" s="1"/>
  <c r="C5617" i="25"/>
  <c r="D5617" i="25" s="1"/>
  <c r="C5616" i="25"/>
  <c r="D5616" i="25" s="1"/>
  <c r="C5615" i="25"/>
  <c r="D5615" i="25" s="1"/>
  <c r="C5614" i="25"/>
  <c r="D5614" i="25" s="1"/>
  <c r="C5613" i="25"/>
  <c r="D5613" i="25" s="1"/>
  <c r="C5612" i="25"/>
  <c r="D5612" i="25" s="1"/>
  <c r="C5611" i="25"/>
  <c r="D5611" i="25" s="1"/>
  <c r="C5610" i="25"/>
  <c r="D5610" i="25" s="1"/>
  <c r="C5609" i="25"/>
  <c r="D5609" i="25" s="1"/>
  <c r="C5608" i="25"/>
  <c r="D5608" i="25" s="1"/>
  <c r="C5607" i="25"/>
  <c r="D5607" i="25" s="1"/>
  <c r="C5606" i="25"/>
  <c r="D5606" i="25" s="1"/>
  <c r="C5605" i="25"/>
  <c r="D5605" i="25" s="1"/>
  <c r="C5604" i="25"/>
  <c r="D5604" i="25" s="1"/>
  <c r="C5603" i="25"/>
  <c r="D5603" i="25" s="1"/>
  <c r="C5602" i="25"/>
  <c r="D5602" i="25" s="1"/>
  <c r="C5601" i="25"/>
  <c r="D5601" i="25" s="1"/>
  <c r="C5600" i="25"/>
  <c r="D5600" i="25" s="1"/>
  <c r="C5599" i="25"/>
  <c r="D5599" i="25" s="1"/>
  <c r="C5598" i="25"/>
  <c r="D5598" i="25" s="1"/>
  <c r="C5597" i="25"/>
  <c r="D5597" i="25" s="1"/>
  <c r="C5596" i="25"/>
  <c r="D5596" i="25" s="1"/>
  <c r="C5595" i="25"/>
  <c r="D5595" i="25" s="1"/>
  <c r="C5594" i="25"/>
  <c r="D5594" i="25" s="1"/>
  <c r="C5593" i="25"/>
  <c r="D5593" i="25" s="1"/>
  <c r="C5592" i="25"/>
  <c r="D5592" i="25" s="1"/>
  <c r="C5591" i="25"/>
  <c r="D5591" i="25" s="1"/>
  <c r="C5590" i="25"/>
  <c r="D5590" i="25" s="1"/>
  <c r="C5589" i="25"/>
  <c r="D5589" i="25" s="1"/>
  <c r="C5588" i="25"/>
  <c r="D5588" i="25" s="1"/>
  <c r="C5587" i="25"/>
  <c r="D5587" i="25" s="1"/>
  <c r="C5586" i="25"/>
  <c r="D5586" i="25" s="1"/>
  <c r="C5585" i="25"/>
  <c r="D5585" i="25" s="1"/>
  <c r="C5584" i="25"/>
  <c r="D5584" i="25" s="1"/>
  <c r="C5583" i="25"/>
  <c r="D5583" i="25" s="1"/>
  <c r="C5582" i="25"/>
  <c r="D5582" i="25" s="1"/>
  <c r="C5581" i="25"/>
  <c r="D5581" i="25" s="1"/>
  <c r="C5580" i="25"/>
  <c r="D5580" i="25" s="1"/>
  <c r="C5579" i="25"/>
  <c r="D5579" i="25" s="1"/>
  <c r="C5578" i="25"/>
  <c r="D5578" i="25" s="1"/>
  <c r="C5577" i="25"/>
  <c r="D5577" i="25" s="1"/>
  <c r="C5576" i="25"/>
  <c r="D5576" i="25" s="1"/>
  <c r="C5575" i="25"/>
  <c r="D5575" i="25" s="1"/>
  <c r="C5574" i="25"/>
  <c r="D5574" i="25" s="1"/>
  <c r="C5573" i="25"/>
  <c r="D5573" i="25" s="1"/>
  <c r="C5572" i="25"/>
  <c r="D5572" i="25" s="1"/>
  <c r="C5571" i="25"/>
  <c r="D5571" i="25" s="1"/>
  <c r="C5570" i="25"/>
  <c r="D5570" i="25" s="1"/>
  <c r="C5569" i="25"/>
  <c r="D5569" i="25" s="1"/>
  <c r="C5568" i="25"/>
  <c r="D5568" i="25" s="1"/>
  <c r="C5567" i="25"/>
  <c r="D5567" i="25" s="1"/>
  <c r="C5566" i="25"/>
  <c r="D5566" i="25" s="1"/>
  <c r="C5565" i="25"/>
  <c r="D5565" i="25" s="1"/>
  <c r="C5564" i="25"/>
  <c r="D5564" i="25" s="1"/>
  <c r="C5563" i="25"/>
  <c r="D5563" i="25" s="1"/>
  <c r="C5562" i="25"/>
  <c r="D5562" i="25" s="1"/>
  <c r="C5561" i="25"/>
  <c r="D5561" i="25" s="1"/>
  <c r="C5560" i="25"/>
  <c r="D5560" i="25" s="1"/>
  <c r="C5559" i="25"/>
  <c r="D5559" i="25" s="1"/>
  <c r="C5558" i="25"/>
  <c r="D5558" i="25" s="1"/>
  <c r="C5557" i="25"/>
  <c r="D5557" i="25" s="1"/>
  <c r="C5556" i="25"/>
  <c r="D5556" i="25" s="1"/>
  <c r="C5555" i="25"/>
  <c r="D5555" i="25" s="1"/>
  <c r="C5554" i="25"/>
  <c r="D5554" i="25" s="1"/>
  <c r="C5553" i="25"/>
  <c r="D5553" i="25" s="1"/>
  <c r="C5552" i="25"/>
  <c r="D5552" i="25" s="1"/>
  <c r="C5551" i="25"/>
  <c r="D5551" i="25" s="1"/>
  <c r="C5550" i="25"/>
  <c r="D5550" i="25" s="1"/>
  <c r="C5549" i="25"/>
  <c r="D5549" i="25" s="1"/>
  <c r="C5548" i="25"/>
  <c r="D5548" i="25" s="1"/>
  <c r="C5547" i="25"/>
  <c r="D5547" i="25" s="1"/>
  <c r="C5546" i="25"/>
  <c r="D5546" i="25" s="1"/>
  <c r="C5545" i="25"/>
  <c r="D5545" i="25" s="1"/>
  <c r="C5544" i="25"/>
  <c r="D5544" i="25" s="1"/>
  <c r="C5543" i="25"/>
  <c r="D5543" i="25" s="1"/>
  <c r="C5542" i="25"/>
  <c r="D5542" i="25" s="1"/>
  <c r="C5541" i="25"/>
  <c r="D5541" i="25" s="1"/>
  <c r="C5540" i="25"/>
  <c r="D5540" i="25" s="1"/>
  <c r="C5539" i="25"/>
  <c r="D5539" i="25" s="1"/>
  <c r="C5538" i="25"/>
  <c r="D5538" i="25" s="1"/>
  <c r="C5537" i="25"/>
  <c r="D5537" i="25" s="1"/>
  <c r="C5536" i="25"/>
  <c r="D5536" i="25" s="1"/>
  <c r="C5535" i="25"/>
  <c r="D5535" i="25" s="1"/>
  <c r="C5534" i="25"/>
  <c r="D5534" i="25" s="1"/>
  <c r="C5533" i="25"/>
  <c r="D5533" i="25" s="1"/>
  <c r="C5532" i="25"/>
  <c r="D5532" i="25" s="1"/>
  <c r="C5531" i="25"/>
  <c r="D5531" i="25" s="1"/>
  <c r="C5530" i="25"/>
  <c r="D5530" i="25" s="1"/>
  <c r="C5529" i="25"/>
  <c r="D5529" i="25" s="1"/>
  <c r="C5528" i="25"/>
  <c r="D5528" i="25" s="1"/>
  <c r="C5527" i="25"/>
  <c r="D5527" i="25" s="1"/>
  <c r="C5526" i="25"/>
  <c r="D5526" i="25" s="1"/>
  <c r="C5525" i="25"/>
  <c r="D5525" i="25" s="1"/>
  <c r="C5524" i="25"/>
  <c r="D5524" i="25" s="1"/>
  <c r="C5523" i="25"/>
  <c r="D5523" i="25" s="1"/>
  <c r="C5522" i="25"/>
  <c r="D5522" i="25" s="1"/>
  <c r="C5521" i="25"/>
  <c r="D5521" i="25" s="1"/>
  <c r="C5520" i="25"/>
  <c r="D5520" i="25" s="1"/>
  <c r="C5519" i="25"/>
  <c r="D5519" i="25" s="1"/>
  <c r="C5518" i="25"/>
  <c r="D5518" i="25" s="1"/>
  <c r="C5517" i="25"/>
  <c r="D5517" i="25" s="1"/>
  <c r="C5516" i="25"/>
  <c r="D5516" i="25" s="1"/>
  <c r="C5515" i="25"/>
  <c r="D5515" i="25" s="1"/>
  <c r="C5514" i="25"/>
  <c r="D5514" i="25" s="1"/>
  <c r="C5513" i="25"/>
  <c r="D5513" i="25" s="1"/>
  <c r="C5512" i="25"/>
  <c r="D5512" i="25" s="1"/>
  <c r="C5511" i="25"/>
  <c r="D5511" i="25" s="1"/>
  <c r="C5510" i="25"/>
  <c r="D5510" i="25" s="1"/>
  <c r="C5509" i="25"/>
  <c r="D5509" i="25" s="1"/>
  <c r="C5508" i="25"/>
  <c r="D5508" i="25" s="1"/>
  <c r="C5507" i="25"/>
  <c r="D5507" i="25" s="1"/>
  <c r="C5506" i="25"/>
  <c r="D5506" i="25" s="1"/>
  <c r="C5505" i="25"/>
  <c r="D5505" i="25" s="1"/>
  <c r="C5504" i="25"/>
  <c r="D5504" i="25" s="1"/>
  <c r="C5503" i="25"/>
  <c r="D5503" i="25" s="1"/>
  <c r="C5502" i="25"/>
  <c r="D5502" i="25" s="1"/>
  <c r="C5501" i="25"/>
  <c r="D5501" i="25" s="1"/>
  <c r="C5500" i="25"/>
  <c r="D5500" i="25" s="1"/>
  <c r="C5499" i="25"/>
  <c r="D5499" i="25" s="1"/>
  <c r="C5498" i="25"/>
  <c r="D5498" i="25" s="1"/>
  <c r="C5497" i="25"/>
  <c r="D5497" i="25" s="1"/>
  <c r="C5496" i="25"/>
  <c r="D5496" i="25" s="1"/>
  <c r="C5495" i="25"/>
  <c r="D5495" i="25" s="1"/>
  <c r="C5494" i="25"/>
  <c r="D5494" i="25" s="1"/>
  <c r="C5493" i="25"/>
  <c r="D5493" i="25" s="1"/>
  <c r="C5492" i="25"/>
  <c r="D5492" i="25" s="1"/>
  <c r="C5491" i="25"/>
  <c r="D5491" i="25" s="1"/>
  <c r="C5490" i="25"/>
  <c r="D5490" i="25" s="1"/>
  <c r="C5489" i="25"/>
  <c r="D5489" i="25" s="1"/>
  <c r="C5488" i="25"/>
  <c r="D5488" i="25" s="1"/>
  <c r="C5487" i="25"/>
  <c r="D5487" i="25" s="1"/>
  <c r="C5486" i="25"/>
  <c r="D5486" i="25" s="1"/>
  <c r="C5485" i="25"/>
  <c r="D5485" i="25" s="1"/>
  <c r="C5484" i="25"/>
  <c r="D5484" i="25" s="1"/>
  <c r="C5483" i="25"/>
  <c r="D5483" i="25" s="1"/>
  <c r="C5482" i="25"/>
  <c r="D5482" i="25" s="1"/>
  <c r="C5481" i="25"/>
  <c r="D5481" i="25" s="1"/>
  <c r="C5480" i="25"/>
  <c r="D5480" i="25" s="1"/>
  <c r="C5479" i="25"/>
  <c r="D5479" i="25" s="1"/>
  <c r="C5478" i="25"/>
  <c r="D5478" i="25" s="1"/>
  <c r="C5477" i="25"/>
  <c r="D5477" i="25" s="1"/>
  <c r="C5476" i="25"/>
  <c r="D5476" i="25" s="1"/>
  <c r="C5475" i="25"/>
  <c r="D5475" i="25" s="1"/>
  <c r="C5474" i="25"/>
  <c r="D5474" i="25" s="1"/>
  <c r="C5473" i="25"/>
  <c r="D5473" i="25" s="1"/>
  <c r="C5472" i="25"/>
  <c r="D5472" i="25" s="1"/>
  <c r="C5471" i="25"/>
  <c r="D5471" i="25" s="1"/>
  <c r="C5470" i="25"/>
  <c r="D5470" i="25" s="1"/>
  <c r="C5469" i="25"/>
  <c r="D5469" i="25" s="1"/>
  <c r="C5468" i="25"/>
  <c r="D5468" i="25" s="1"/>
  <c r="C5467" i="25"/>
  <c r="D5467" i="25" s="1"/>
  <c r="C5466" i="25"/>
  <c r="D5466" i="25" s="1"/>
  <c r="C5465" i="25"/>
  <c r="D5465" i="25" s="1"/>
  <c r="C5464" i="25"/>
  <c r="D5464" i="25" s="1"/>
  <c r="C5463" i="25"/>
  <c r="D5463" i="25" s="1"/>
  <c r="C5462" i="25"/>
  <c r="D5462" i="25" s="1"/>
  <c r="C5461" i="25"/>
  <c r="D5461" i="25" s="1"/>
  <c r="C5460" i="25"/>
  <c r="D5460" i="25" s="1"/>
  <c r="C5459" i="25"/>
  <c r="D5459" i="25" s="1"/>
  <c r="C5458" i="25"/>
  <c r="D5458" i="25" s="1"/>
  <c r="C5457" i="25"/>
  <c r="D5457" i="25" s="1"/>
  <c r="C5456" i="25"/>
  <c r="D5456" i="25" s="1"/>
  <c r="C5455" i="25"/>
  <c r="D5455" i="25" s="1"/>
  <c r="C5454" i="25"/>
  <c r="D5454" i="25" s="1"/>
  <c r="C5453" i="25"/>
  <c r="D5453" i="25" s="1"/>
  <c r="C5452" i="25"/>
  <c r="D5452" i="25" s="1"/>
  <c r="C5451" i="25"/>
  <c r="D5451" i="25" s="1"/>
  <c r="C5450" i="25"/>
  <c r="D5450" i="25" s="1"/>
  <c r="C5449" i="25"/>
  <c r="D5449" i="25" s="1"/>
  <c r="C5448" i="25"/>
  <c r="D5448" i="25" s="1"/>
  <c r="C5447" i="25"/>
  <c r="D5447" i="25" s="1"/>
  <c r="C5446" i="25"/>
  <c r="D5446" i="25" s="1"/>
  <c r="C5445" i="25"/>
  <c r="D5445" i="25" s="1"/>
  <c r="C5444" i="25"/>
  <c r="D5444" i="25" s="1"/>
  <c r="C5443" i="25"/>
  <c r="D5443" i="25" s="1"/>
  <c r="C5442" i="25"/>
  <c r="D5442" i="25" s="1"/>
  <c r="C5441" i="25"/>
  <c r="D5441" i="25" s="1"/>
  <c r="C5440" i="25"/>
  <c r="D5440" i="25" s="1"/>
  <c r="C5439" i="25"/>
  <c r="D5439" i="25" s="1"/>
  <c r="C5438" i="25"/>
  <c r="D5438" i="25" s="1"/>
  <c r="C5437" i="25"/>
  <c r="D5437" i="25" s="1"/>
  <c r="C5436" i="25"/>
  <c r="D5436" i="25" s="1"/>
  <c r="C5435" i="25"/>
  <c r="D5435" i="25" s="1"/>
  <c r="C5434" i="25"/>
  <c r="D5434" i="25" s="1"/>
  <c r="C5433" i="25"/>
  <c r="D5433" i="25" s="1"/>
  <c r="C5432" i="25"/>
  <c r="D5432" i="25" s="1"/>
  <c r="C5431" i="25"/>
  <c r="D5431" i="25" s="1"/>
  <c r="C5430" i="25"/>
  <c r="D5430" i="25" s="1"/>
  <c r="C5429" i="25"/>
  <c r="D5429" i="25" s="1"/>
  <c r="C5428" i="25"/>
  <c r="D5428" i="25" s="1"/>
  <c r="C5427" i="25"/>
  <c r="D5427" i="25" s="1"/>
  <c r="C5426" i="25"/>
  <c r="D5426" i="25" s="1"/>
  <c r="C5425" i="25"/>
  <c r="D5425" i="25" s="1"/>
  <c r="C5424" i="25"/>
  <c r="D5424" i="25" s="1"/>
  <c r="C5423" i="25"/>
  <c r="D5423" i="25" s="1"/>
  <c r="C5422" i="25"/>
  <c r="D5422" i="25" s="1"/>
  <c r="C5421" i="25"/>
  <c r="D5421" i="25" s="1"/>
  <c r="C5420" i="25"/>
  <c r="D5420" i="25" s="1"/>
  <c r="C5419" i="25"/>
  <c r="D5419" i="25" s="1"/>
  <c r="C5418" i="25"/>
  <c r="D5418" i="25" s="1"/>
  <c r="C5417" i="25"/>
  <c r="D5417" i="25" s="1"/>
  <c r="C5416" i="25"/>
  <c r="D5416" i="25" s="1"/>
  <c r="C5415" i="25"/>
  <c r="D5415" i="25" s="1"/>
  <c r="C5414" i="25"/>
  <c r="D5414" i="25" s="1"/>
  <c r="C5413" i="25"/>
  <c r="D5413" i="25" s="1"/>
  <c r="C5412" i="25"/>
  <c r="D5412" i="25" s="1"/>
  <c r="C5411" i="25"/>
  <c r="D5411" i="25" s="1"/>
  <c r="C5410" i="25"/>
  <c r="D5410" i="25" s="1"/>
  <c r="C5409" i="25"/>
  <c r="D5409" i="25" s="1"/>
  <c r="C5408" i="25"/>
  <c r="D5408" i="25" s="1"/>
  <c r="C5407" i="25"/>
  <c r="D5407" i="25" s="1"/>
  <c r="C5406" i="25"/>
  <c r="D5406" i="25" s="1"/>
  <c r="C5405" i="25"/>
  <c r="D5405" i="25" s="1"/>
  <c r="C5404" i="25"/>
  <c r="D5404" i="25" s="1"/>
  <c r="C5403" i="25"/>
  <c r="D5403" i="25" s="1"/>
  <c r="C5402" i="25"/>
  <c r="D5402" i="25" s="1"/>
  <c r="C5401" i="25"/>
  <c r="D5401" i="25" s="1"/>
  <c r="C5400" i="25"/>
  <c r="D5400" i="25" s="1"/>
  <c r="C5399" i="25"/>
  <c r="D5399" i="25" s="1"/>
  <c r="C5398" i="25"/>
  <c r="D5398" i="25" s="1"/>
  <c r="C5397" i="25"/>
  <c r="D5397" i="25" s="1"/>
  <c r="C5396" i="25"/>
  <c r="D5396" i="25" s="1"/>
  <c r="C5395" i="25"/>
  <c r="D5395" i="25" s="1"/>
  <c r="C5394" i="25"/>
  <c r="D5394" i="25" s="1"/>
  <c r="C5393" i="25"/>
  <c r="D5393" i="25" s="1"/>
  <c r="C5392" i="25"/>
  <c r="D5392" i="25" s="1"/>
  <c r="C5391" i="25"/>
  <c r="D5391" i="25" s="1"/>
  <c r="C5390" i="25"/>
  <c r="D5390" i="25" s="1"/>
  <c r="C5389" i="25"/>
  <c r="D5389" i="25" s="1"/>
  <c r="C5388" i="25"/>
  <c r="D5388" i="25" s="1"/>
  <c r="C5387" i="25"/>
  <c r="D5387" i="25" s="1"/>
  <c r="C5386" i="25"/>
  <c r="D5386" i="25" s="1"/>
  <c r="C5385" i="25"/>
  <c r="D5385" i="25" s="1"/>
  <c r="C5384" i="25"/>
  <c r="D5384" i="25" s="1"/>
  <c r="C5383" i="25"/>
  <c r="D5383" i="25" s="1"/>
  <c r="C5382" i="25"/>
  <c r="D5382" i="25" s="1"/>
  <c r="C5381" i="25"/>
  <c r="D5381" i="25" s="1"/>
  <c r="C5380" i="25"/>
  <c r="D5380" i="25" s="1"/>
  <c r="C5379" i="25"/>
  <c r="D5379" i="25" s="1"/>
  <c r="C5378" i="25"/>
  <c r="D5378" i="25" s="1"/>
  <c r="C5377" i="25"/>
  <c r="D5377" i="25" s="1"/>
  <c r="C5376" i="25"/>
  <c r="D5376" i="25" s="1"/>
  <c r="C5375" i="25"/>
  <c r="D5375" i="25" s="1"/>
  <c r="C5374" i="25"/>
  <c r="D5374" i="25" s="1"/>
  <c r="C5373" i="25"/>
  <c r="D5373" i="25" s="1"/>
  <c r="C5372" i="25"/>
  <c r="D5372" i="25" s="1"/>
  <c r="C5371" i="25"/>
  <c r="D5371" i="25" s="1"/>
  <c r="C5370" i="25"/>
  <c r="D5370" i="25" s="1"/>
  <c r="C5369" i="25"/>
  <c r="D5369" i="25" s="1"/>
  <c r="C5368" i="25"/>
  <c r="D5368" i="25" s="1"/>
  <c r="C5367" i="25"/>
  <c r="D5367" i="25" s="1"/>
  <c r="C5366" i="25"/>
  <c r="D5366" i="25" s="1"/>
  <c r="C5365" i="25"/>
  <c r="D5365" i="25" s="1"/>
  <c r="C5364" i="25"/>
  <c r="D5364" i="25" s="1"/>
  <c r="C5363" i="25"/>
  <c r="D5363" i="25" s="1"/>
  <c r="C5362" i="25"/>
  <c r="D5362" i="25" s="1"/>
  <c r="C5361" i="25"/>
  <c r="D5361" i="25" s="1"/>
  <c r="C5360" i="25"/>
  <c r="D5360" i="25" s="1"/>
  <c r="C5359" i="25"/>
  <c r="D5359" i="25" s="1"/>
  <c r="C5358" i="25"/>
  <c r="D5358" i="25" s="1"/>
  <c r="C5357" i="25"/>
  <c r="D5357" i="25" s="1"/>
  <c r="C5356" i="25"/>
  <c r="D5356" i="25" s="1"/>
  <c r="C5355" i="25"/>
  <c r="D5355" i="25" s="1"/>
  <c r="C5354" i="25"/>
  <c r="D5354" i="25" s="1"/>
  <c r="C5353" i="25"/>
  <c r="D5353" i="25" s="1"/>
  <c r="C5352" i="25"/>
  <c r="D5352" i="25" s="1"/>
  <c r="C5351" i="25"/>
  <c r="D5351" i="25" s="1"/>
  <c r="C5350" i="25"/>
  <c r="D5350" i="25" s="1"/>
  <c r="C5349" i="25"/>
  <c r="D5349" i="25" s="1"/>
  <c r="C5348" i="25"/>
  <c r="D5348" i="25" s="1"/>
  <c r="C5347" i="25"/>
  <c r="D5347" i="25" s="1"/>
  <c r="C5346" i="25"/>
  <c r="D5346" i="25" s="1"/>
  <c r="C5345" i="25"/>
  <c r="D5345" i="25" s="1"/>
  <c r="C5344" i="25"/>
  <c r="D5344" i="25" s="1"/>
  <c r="C5343" i="25"/>
  <c r="D5343" i="25" s="1"/>
  <c r="C5342" i="25"/>
  <c r="D5342" i="25" s="1"/>
  <c r="C5341" i="25"/>
  <c r="D5341" i="25" s="1"/>
  <c r="C5340" i="25"/>
  <c r="D5340" i="25" s="1"/>
  <c r="C5339" i="25"/>
  <c r="D5339" i="25" s="1"/>
  <c r="C5338" i="25"/>
  <c r="D5338" i="25" s="1"/>
  <c r="C5337" i="25"/>
  <c r="D5337" i="25" s="1"/>
  <c r="C5336" i="25"/>
  <c r="D5336" i="25" s="1"/>
  <c r="C5335" i="25"/>
  <c r="D5335" i="25" s="1"/>
  <c r="C5334" i="25"/>
  <c r="D5334" i="25" s="1"/>
  <c r="C5333" i="25"/>
  <c r="D5333" i="25" s="1"/>
  <c r="C5332" i="25"/>
  <c r="D5332" i="25" s="1"/>
  <c r="C5331" i="25"/>
  <c r="D5331" i="25" s="1"/>
  <c r="C5330" i="25"/>
  <c r="D5330" i="25" s="1"/>
  <c r="C5329" i="25"/>
  <c r="D5329" i="25" s="1"/>
  <c r="C5328" i="25"/>
  <c r="D5328" i="25" s="1"/>
  <c r="C5327" i="25"/>
  <c r="D5327" i="25" s="1"/>
  <c r="C5326" i="25"/>
  <c r="D5326" i="25" s="1"/>
  <c r="C5325" i="25"/>
  <c r="D5325" i="25" s="1"/>
  <c r="C5324" i="25"/>
  <c r="D5324" i="25" s="1"/>
  <c r="C5323" i="25"/>
  <c r="D5323" i="25" s="1"/>
  <c r="C5322" i="25"/>
  <c r="D5322" i="25" s="1"/>
  <c r="C5321" i="25"/>
  <c r="D5321" i="25" s="1"/>
  <c r="C5320" i="25"/>
  <c r="D5320" i="25" s="1"/>
  <c r="C5319" i="25"/>
  <c r="D5319" i="25" s="1"/>
  <c r="C5318" i="25"/>
  <c r="D5318" i="25" s="1"/>
  <c r="C5317" i="25"/>
  <c r="D5317" i="25" s="1"/>
  <c r="C5316" i="25"/>
  <c r="D5316" i="25" s="1"/>
  <c r="C5315" i="25"/>
  <c r="D5315" i="25" s="1"/>
  <c r="C5314" i="25"/>
  <c r="D5314" i="25" s="1"/>
  <c r="C5313" i="25"/>
  <c r="D5313" i="25" s="1"/>
  <c r="C5312" i="25"/>
  <c r="D5312" i="25" s="1"/>
  <c r="C5311" i="25"/>
  <c r="D5311" i="25" s="1"/>
  <c r="C5310" i="25"/>
  <c r="D5310" i="25" s="1"/>
  <c r="C5309" i="25"/>
  <c r="D5309" i="25" s="1"/>
  <c r="C5308" i="25"/>
  <c r="D5308" i="25" s="1"/>
  <c r="C5307" i="25"/>
  <c r="D5307" i="25" s="1"/>
  <c r="C5306" i="25"/>
  <c r="D5306" i="25" s="1"/>
  <c r="C5305" i="25"/>
  <c r="D5305" i="25" s="1"/>
  <c r="C5304" i="25"/>
  <c r="D5304" i="25" s="1"/>
  <c r="C5303" i="25"/>
  <c r="D5303" i="25" s="1"/>
  <c r="C5302" i="25"/>
  <c r="D5302" i="25" s="1"/>
  <c r="C5301" i="25"/>
  <c r="D5301" i="25" s="1"/>
  <c r="C5300" i="25"/>
  <c r="D5300" i="25" s="1"/>
  <c r="C5299" i="25"/>
  <c r="D5299" i="25" s="1"/>
  <c r="C5298" i="25"/>
  <c r="D5298" i="25" s="1"/>
  <c r="C5297" i="25"/>
  <c r="D5297" i="25" s="1"/>
  <c r="C5296" i="25"/>
  <c r="D5296" i="25" s="1"/>
  <c r="C5295" i="25"/>
  <c r="D5295" i="25" s="1"/>
  <c r="C5294" i="25"/>
  <c r="D5294" i="25" s="1"/>
  <c r="C5293" i="25"/>
  <c r="D5293" i="25" s="1"/>
  <c r="C5292" i="25"/>
  <c r="D5292" i="25" s="1"/>
  <c r="C5291" i="25"/>
  <c r="D5291" i="25" s="1"/>
  <c r="C5290" i="25"/>
  <c r="D5290" i="25" s="1"/>
  <c r="C5289" i="25"/>
  <c r="D5289" i="25" s="1"/>
  <c r="C5288" i="25"/>
  <c r="D5288" i="25" s="1"/>
  <c r="C5287" i="25"/>
  <c r="D5287" i="25" s="1"/>
  <c r="C5286" i="25"/>
  <c r="D5286" i="25" s="1"/>
  <c r="C5285" i="25"/>
  <c r="D5285" i="25" s="1"/>
  <c r="C5284" i="25"/>
  <c r="D5284" i="25" s="1"/>
  <c r="C5283" i="25"/>
  <c r="D5283" i="25" s="1"/>
  <c r="C5282" i="25"/>
  <c r="D5282" i="25" s="1"/>
  <c r="C5281" i="25"/>
  <c r="D5281" i="25" s="1"/>
  <c r="C5280" i="25"/>
  <c r="D5280" i="25" s="1"/>
  <c r="C5279" i="25"/>
  <c r="D5279" i="25" s="1"/>
  <c r="C5278" i="25"/>
  <c r="D5278" i="25" s="1"/>
  <c r="C5277" i="25"/>
  <c r="D5277" i="25" s="1"/>
  <c r="C5276" i="25"/>
  <c r="D5276" i="25" s="1"/>
  <c r="C5275" i="25"/>
  <c r="D5275" i="25" s="1"/>
  <c r="C5274" i="25"/>
  <c r="D5274" i="25" s="1"/>
  <c r="C5273" i="25"/>
  <c r="D5273" i="25" s="1"/>
  <c r="C5272" i="25"/>
  <c r="D5272" i="25" s="1"/>
  <c r="C5271" i="25"/>
  <c r="D5271" i="25" s="1"/>
  <c r="C5270" i="25"/>
  <c r="D5270" i="25" s="1"/>
  <c r="C5269" i="25"/>
  <c r="D5269" i="25" s="1"/>
  <c r="C5268" i="25"/>
  <c r="D5268" i="25" s="1"/>
  <c r="C5267" i="25"/>
  <c r="D5267" i="25" s="1"/>
  <c r="C5266" i="25"/>
  <c r="D5266" i="25" s="1"/>
  <c r="C5265" i="25"/>
  <c r="D5265" i="25" s="1"/>
  <c r="C5264" i="25"/>
  <c r="D5264" i="25" s="1"/>
  <c r="C5263" i="25"/>
  <c r="D5263" i="25" s="1"/>
  <c r="C5262" i="25"/>
  <c r="D5262" i="25" s="1"/>
  <c r="C5261" i="25"/>
  <c r="D5261" i="25" s="1"/>
  <c r="C5260" i="25"/>
  <c r="D5260" i="25" s="1"/>
  <c r="C5259" i="25"/>
  <c r="D5259" i="25" s="1"/>
  <c r="C5258" i="25"/>
  <c r="D5258" i="25" s="1"/>
  <c r="C5257" i="25"/>
  <c r="D5257" i="25" s="1"/>
  <c r="C5256" i="25"/>
  <c r="D5256" i="25" s="1"/>
  <c r="C5255" i="25"/>
  <c r="D5255" i="25" s="1"/>
  <c r="C5254" i="25"/>
  <c r="D5254" i="25" s="1"/>
  <c r="C5253" i="25"/>
  <c r="D5253" i="25" s="1"/>
  <c r="C5252" i="25"/>
  <c r="D5252" i="25" s="1"/>
  <c r="C5251" i="25"/>
  <c r="D5251" i="25" s="1"/>
  <c r="C5250" i="25"/>
  <c r="D5250" i="25" s="1"/>
  <c r="C5249" i="25"/>
  <c r="D5249" i="25" s="1"/>
  <c r="C5248" i="25"/>
  <c r="D5248" i="25" s="1"/>
  <c r="C5247" i="25"/>
  <c r="D5247" i="25" s="1"/>
  <c r="C5246" i="25"/>
  <c r="D5246" i="25" s="1"/>
  <c r="C5245" i="25"/>
  <c r="D5245" i="25" s="1"/>
  <c r="C5244" i="25"/>
  <c r="D5244" i="25" s="1"/>
  <c r="C5243" i="25"/>
  <c r="D5243" i="25" s="1"/>
  <c r="C5242" i="25"/>
  <c r="D5242" i="25" s="1"/>
  <c r="C5241" i="25"/>
  <c r="D5241" i="25" s="1"/>
  <c r="C5240" i="25"/>
  <c r="D5240" i="25" s="1"/>
  <c r="C5239" i="25"/>
  <c r="D5239" i="25" s="1"/>
  <c r="C5238" i="25"/>
  <c r="D5238" i="25" s="1"/>
  <c r="C5237" i="25"/>
  <c r="D5237" i="25" s="1"/>
  <c r="C5236" i="25"/>
  <c r="D5236" i="25" s="1"/>
  <c r="C5235" i="25"/>
  <c r="D5235" i="25" s="1"/>
  <c r="C5234" i="25"/>
  <c r="D5234" i="25" s="1"/>
  <c r="C5233" i="25"/>
  <c r="D5233" i="25" s="1"/>
  <c r="C5232" i="25"/>
  <c r="D5232" i="25" s="1"/>
  <c r="C5231" i="25"/>
  <c r="D5231" i="25" s="1"/>
  <c r="C5230" i="25"/>
  <c r="D5230" i="25" s="1"/>
  <c r="C5229" i="25"/>
  <c r="D5229" i="25" s="1"/>
  <c r="C5228" i="25"/>
  <c r="D5228" i="25" s="1"/>
  <c r="C5227" i="25"/>
  <c r="D5227" i="25" s="1"/>
  <c r="C5226" i="25"/>
  <c r="D5226" i="25" s="1"/>
  <c r="C5225" i="25"/>
  <c r="D5225" i="25" s="1"/>
  <c r="C5224" i="25"/>
  <c r="D5224" i="25" s="1"/>
  <c r="C5223" i="25"/>
  <c r="D5223" i="25" s="1"/>
  <c r="C5222" i="25"/>
  <c r="D5222" i="25" s="1"/>
  <c r="C5221" i="25"/>
  <c r="D5221" i="25" s="1"/>
  <c r="C5220" i="25"/>
  <c r="D5220" i="25" s="1"/>
  <c r="C5219" i="25"/>
  <c r="D5219" i="25" s="1"/>
  <c r="C5218" i="25"/>
  <c r="D5218" i="25" s="1"/>
  <c r="C5217" i="25"/>
  <c r="D5217" i="25" s="1"/>
  <c r="C5216" i="25"/>
  <c r="D5216" i="25" s="1"/>
  <c r="C5215" i="25"/>
  <c r="D5215" i="25" s="1"/>
  <c r="C5214" i="25"/>
  <c r="D5214" i="25" s="1"/>
  <c r="C5213" i="25"/>
  <c r="D5213" i="25" s="1"/>
  <c r="C5212" i="25"/>
  <c r="D5212" i="25" s="1"/>
  <c r="C5211" i="25"/>
  <c r="D5211" i="25" s="1"/>
  <c r="C5210" i="25"/>
  <c r="D5210" i="25" s="1"/>
  <c r="C5209" i="25"/>
  <c r="D5209" i="25" s="1"/>
  <c r="C5208" i="25"/>
  <c r="D5208" i="25" s="1"/>
  <c r="C5207" i="25"/>
  <c r="D5207" i="25" s="1"/>
  <c r="C5206" i="25"/>
  <c r="D5206" i="25" s="1"/>
  <c r="C5205" i="25"/>
  <c r="D5205" i="25" s="1"/>
  <c r="C5204" i="25"/>
  <c r="D5204" i="25" s="1"/>
  <c r="C5203" i="25"/>
  <c r="D5203" i="25" s="1"/>
  <c r="C5202" i="25"/>
  <c r="D5202" i="25" s="1"/>
  <c r="C5201" i="25"/>
  <c r="D5201" i="25" s="1"/>
  <c r="C5200" i="25"/>
  <c r="D5200" i="25" s="1"/>
  <c r="C5199" i="25"/>
  <c r="D5199" i="25" s="1"/>
  <c r="C5198" i="25"/>
  <c r="D5198" i="25" s="1"/>
  <c r="C5197" i="25"/>
  <c r="D5197" i="25" s="1"/>
  <c r="C5196" i="25"/>
  <c r="D5196" i="25" s="1"/>
  <c r="C5195" i="25"/>
  <c r="D5195" i="25" s="1"/>
  <c r="C5194" i="25"/>
  <c r="D5194" i="25" s="1"/>
  <c r="C5193" i="25"/>
  <c r="D5193" i="25" s="1"/>
  <c r="C5192" i="25"/>
  <c r="D5192" i="25" s="1"/>
  <c r="C5191" i="25"/>
  <c r="D5191" i="25" s="1"/>
  <c r="C5190" i="25"/>
  <c r="D5190" i="25" s="1"/>
  <c r="C5189" i="25"/>
  <c r="D5189" i="25" s="1"/>
  <c r="C5188" i="25"/>
  <c r="D5188" i="25" s="1"/>
  <c r="C5187" i="25"/>
  <c r="D5187" i="25" s="1"/>
  <c r="C5186" i="25"/>
  <c r="D5186" i="25" s="1"/>
  <c r="C5185" i="25"/>
  <c r="D5185" i="25" s="1"/>
  <c r="C5184" i="25"/>
  <c r="D5184" i="25" s="1"/>
  <c r="C5183" i="25"/>
  <c r="D5183" i="25" s="1"/>
  <c r="C5182" i="25"/>
  <c r="D5182" i="25" s="1"/>
  <c r="C5181" i="25"/>
  <c r="D5181" i="25" s="1"/>
  <c r="C5180" i="25"/>
  <c r="D5180" i="25" s="1"/>
  <c r="C5179" i="25"/>
  <c r="D5179" i="25" s="1"/>
  <c r="C5178" i="25"/>
  <c r="D5178" i="25" s="1"/>
  <c r="C5177" i="25"/>
  <c r="D5177" i="25" s="1"/>
  <c r="C5176" i="25"/>
  <c r="D5176" i="25" s="1"/>
  <c r="C5175" i="25"/>
  <c r="D5175" i="25" s="1"/>
  <c r="C5174" i="25"/>
  <c r="D5174" i="25" s="1"/>
  <c r="C5173" i="25"/>
  <c r="D5173" i="25" s="1"/>
  <c r="C5172" i="25"/>
  <c r="D5172" i="25" s="1"/>
  <c r="C5171" i="25"/>
  <c r="D5171" i="25" s="1"/>
  <c r="C5170" i="25"/>
  <c r="D5170" i="25" s="1"/>
  <c r="C5169" i="25"/>
  <c r="D5169" i="25" s="1"/>
  <c r="C5168" i="25"/>
  <c r="D5168" i="25" s="1"/>
  <c r="C5167" i="25"/>
  <c r="D5167" i="25" s="1"/>
  <c r="C5166" i="25"/>
  <c r="D5166" i="25" s="1"/>
  <c r="C5165" i="25"/>
  <c r="D5165" i="25" s="1"/>
  <c r="C5164" i="25"/>
  <c r="D5164" i="25" s="1"/>
  <c r="C5163" i="25"/>
  <c r="D5163" i="25" s="1"/>
  <c r="C5162" i="25"/>
  <c r="D5162" i="25" s="1"/>
  <c r="C5161" i="25"/>
  <c r="D5161" i="25" s="1"/>
  <c r="C5160" i="25"/>
  <c r="D5160" i="25" s="1"/>
  <c r="C5159" i="25"/>
  <c r="D5159" i="25" s="1"/>
  <c r="C5158" i="25"/>
  <c r="D5158" i="25" s="1"/>
  <c r="C5157" i="25"/>
  <c r="D5157" i="25" s="1"/>
  <c r="C5156" i="25"/>
  <c r="D5156" i="25" s="1"/>
  <c r="C5155" i="25"/>
  <c r="D5155" i="25" s="1"/>
  <c r="C5154" i="25"/>
  <c r="D5154" i="25" s="1"/>
  <c r="C5153" i="25"/>
  <c r="D5153" i="25" s="1"/>
  <c r="C5152" i="25"/>
  <c r="D5152" i="25" s="1"/>
  <c r="C5151" i="25"/>
  <c r="D5151" i="25" s="1"/>
  <c r="C5150" i="25"/>
  <c r="D5150" i="25" s="1"/>
  <c r="C5149" i="25"/>
  <c r="D5149" i="25" s="1"/>
  <c r="C5148" i="25"/>
  <c r="D5148" i="25" s="1"/>
  <c r="C5147" i="25"/>
  <c r="D5147" i="25" s="1"/>
  <c r="C5146" i="25"/>
  <c r="D5146" i="25" s="1"/>
  <c r="C5145" i="25"/>
  <c r="D5145" i="25" s="1"/>
  <c r="C5144" i="25"/>
  <c r="D5144" i="25" s="1"/>
  <c r="C5143" i="25"/>
  <c r="D5143" i="25" s="1"/>
  <c r="C5142" i="25"/>
  <c r="D5142" i="25" s="1"/>
  <c r="C5141" i="25"/>
  <c r="D5141" i="25" s="1"/>
  <c r="C5140" i="25"/>
  <c r="D5140" i="25" s="1"/>
  <c r="C5139" i="25"/>
  <c r="D5139" i="25" s="1"/>
  <c r="C5138" i="25"/>
  <c r="D5138" i="25" s="1"/>
  <c r="C5137" i="25"/>
  <c r="D5137" i="25" s="1"/>
  <c r="C5136" i="25"/>
  <c r="D5136" i="25" s="1"/>
  <c r="C5135" i="25"/>
  <c r="D5135" i="25" s="1"/>
  <c r="C5134" i="25"/>
  <c r="D5134" i="25" s="1"/>
  <c r="C5133" i="25"/>
  <c r="D5133" i="25" s="1"/>
  <c r="C5132" i="25"/>
  <c r="D5132" i="25" s="1"/>
  <c r="C5131" i="25"/>
  <c r="D5131" i="25" s="1"/>
  <c r="C5130" i="25"/>
  <c r="D5130" i="25" s="1"/>
  <c r="C5129" i="25"/>
  <c r="D5129" i="25" s="1"/>
  <c r="C5128" i="25"/>
  <c r="D5128" i="25" s="1"/>
  <c r="C5127" i="25"/>
  <c r="D5127" i="25" s="1"/>
  <c r="C5126" i="25"/>
  <c r="D5126" i="25" s="1"/>
  <c r="C5125" i="25"/>
  <c r="D5125" i="25" s="1"/>
  <c r="C5124" i="25"/>
  <c r="D5124" i="25" s="1"/>
  <c r="C5123" i="25"/>
  <c r="D5123" i="25" s="1"/>
  <c r="C5122" i="25"/>
  <c r="D5122" i="25" s="1"/>
  <c r="C5121" i="25"/>
  <c r="D5121" i="25" s="1"/>
  <c r="C5120" i="25"/>
  <c r="D5120" i="25" s="1"/>
  <c r="C5119" i="25"/>
  <c r="D5119" i="25" s="1"/>
  <c r="C5118" i="25"/>
  <c r="D5118" i="25" s="1"/>
  <c r="C5117" i="25"/>
  <c r="D5117" i="25" s="1"/>
  <c r="C5116" i="25"/>
  <c r="D5116" i="25" s="1"/>
  <c r="C5115" i="25"/>
  <c r="D5115" i="25" s="1"/>
  <c r="C5114" i="25"/>
  <c r="D5114" i="25" s="1"/>
  <c r="C5113" i="25"/>
  <c r="D5113" i="25" s="1"/>
  <c r="C5112" i="25"/>
  <c r="D5112" i="25" s="1"/>
  <c r="C5111" i="25"/>
  <c r="D5111" i="25" s="1"/>
  <c r="C5110" i="25"/>
  <c r="D5110" i="25" s="1"/>
  <c r="C5109" i="25"/>
  <c r="D5109" i="25" s="1"/>
  <c r="C5108" i="25"/>
  <c r="D5108" i="25" s="1"/>
  <c r="C5107" i="25"/>
  <c r="D5107" i="25" s="1"/>
  <c r="C5106" i="25"/>
  <c r="D5106" i="25" s="1"/>
  <c r="C5105" i="25"/>
  <c r="D5105" i="25" s="1"/>
  <c r="C5104" i="25"/>
  <c r="D5104" i="25" s="1"/>
  <c r="C5103" i="25"/>
  <c r="D5103" i="25" s="1"/>
  <c r="C5102" i="25"/>
  <c r="D5102" i="25" s="1"/>
  <c r="C5101" i="25"/>
  <c r="D5101" i="25" s="1"/>
  <c r="C5100" i="25"/>
  <c r="D5100" i="25" s="1"/>
  <c r="C5099" i="25"/>
  <c r="D5099" i="25" s="1"/>
  <c r="C5098" i="25"/>
  <c r="D5098" i="25" s="1"/>
  <c r="C5097" i="25"/>
  <c r="D5097" i="25" s="1"/>
  <c r="C5096" i="25"/>
  <c r="D5096" i="25" s="1"/>
  <c r="C5095" i="25"/>
  <c r="D5095" i="25" s="1"/>
  <c r="C5094" i="25"/>
  <c r="D5094" i="25" s="1"/>
  <c r="C5093" i="25"/>
  <c r="D5093" i="25" s="1"/>
  <c r="C5092" i="25"/>
  <c r="D5092" i="25" s="1"/>
  <c r="C5091" i="25"/>
  <c r="D5091" i="25" s="1"/>
  <c r="C5090" i="25"/>
  <c r="D5090" i="25" s="1"/>
  <c r="C5089" i="25"/>
  <c r="D5089" i="25" s="1"/>
  <c r="C5088" i="25"/>
  <c r="D5088" i="25" s="1"/>
  <c r="C5087" i="25"/>
  <c r="D5087" i="25" s="1"/>
  <c r="C5086" i="25"/>
  <c r="D5086" i="25" s="1"/>
  <c r="C5085" i="25"/>
  <c r="D5085" i="25" s="1"/>
  <c r="C5084" i="25"/>
  <c r="D5084" i="25" s="1"/>
  <c r="C5083" i="25"/>
  <c r="D5083" i="25" s="1"/>
  <c r="C5082" i="25"/>
  <c r="D5082" i="25" s="1"/>
  <c r="C5081" i="25"/>
  <c r="D5081" i="25" s="1"/>
  <c r="C5080" i="25"/>
  <c r="D5080" i="25" s="1"/>
  <c r="C5079" i="25"/>
  <c r="D5079" i="25" s="1"/>
  <c r="C5078" i="25"/>
  <c r="D5078" i="25" s="1"/>
  <c r="C5077" i="25"/>
  <c r="D5077" i="25" s="1"/>
  <c r="C5076" i="25"/>
  <c r="D5076" i="25" s="1"/>
  <c r="C5075" i="25"/>
  <c r="D5075" i="25" s="1"/>
  <c r="C5074" i="25"/>
  <c r="D5074" i="25" s="1"/>
  <c r="C5073" i="25"/>
  <c r="D5073" i="25" s="1"/>
  <c r="C5072" i="25"/>
  <c r="D5072" i="25" s="1"/>
  <c r="C5071" i="25"/>
  <c r="D5071" i="25" s="1"/>
  <c r="C5070" i="25"/>
  <c r="D5070" i="25" s="1"/>
  <c r="C5069" i="25"/>
  <c r="D5069" i="25" s="1"/>
  <c r="C5068" i="25"/>
  <c r="D5068" i="25" s="1"/>
  <c r="C5067" i="25"/>
  <c r="D5067" i="25" s="1"/>
  <c r="C5066" i="25"/>
  <c r="D5066" i="25" s="1"/>
  <c r="C5065" i="25"/>
  <c r="D5065" i="25" s="1"/>
  <c r="C5064" i="25"/>
  <c r="D5064" i="25" s="1"/>
  <c r="C5063" i="25"/>
  <c r="D5063" i="25" s="1"/>
  <c r="C5062" i="25"/>
  <c r="D5062" i="25" s="1"/>
  <c r="C5061" i="25"/>
  <c r="D5061" i="25" s="1"/>
  <c r="C5060" i="25"/>
  <c r="D5060" i="25" s="1"/>
  <c r="C5059" i="25"/>
  <c r="D5059" i="25" s="1"/>
  <c r="C5058" i="25"/>
  <c r="D5058" i="25" s="1"/>
  <c r="C5057" i="25"/>
  <c r="D5057" i="25" s="1"/>
  <c r="C5056" i="25"/>
  <c r="D5056" i="25" s="1"/>
  <c r="C5055" i="25"/>
  <c r="D5055" i="25" s="1"/>
  <c r="C5054" i="25"/>
  <c r="D5054" i="25" s="1"/>
  <c r="C5053" i="25"/>
  <c r="D5053" i="25" s="1"/>
  <c r="C5052" i="25"/>
  <c r="D5052" i="25" s="1"/>
  <c r="C5051" i="25"/>
  <c r="D5051" i="25" s="1"/>
  <c r="C5050" i="25"/>
  <c r="D5050" i="25" s="1"/>
  <c r="C5049" i="25"/>
  <c r="D5049" i="25" s="1"/>
  <c r="C5048" i="25"/>
  <c r="D5048" i="25" s="1"/>
  <c r="C5047" i="25"/>
  <c r="D5047" i="25" s="1"/>
  <c r="C5046" i="25"/>
  <c r="D5046" i="25" s="1"/>
  <c r="C5045" i="25"/>
  <c r="D5045" i="25" s="1"/>
  <c r="C5044" i="25"/>
  <c r="D5044" i="25" s="1"/>
  <c r="C5043" i="25"/>
  <c r="D5043" i="25" s="1"/>
  <c r="C5042" i="25"/>
  <c r="D5042" i="25" s="1"/>
  <c r="C5041" i="25"/>
  <c r="D5041" i="25" s="1"/>
  <c r="C5040" i="25"/>
  <c r="D5040" i="25" s="1"/>
  <c r="C5039" i="25"/>
  <c r="D5039" i="25" s="1"/>
  <c r="C5038" i="25"/>
  <c r="D5038" i="25" s="1"/>
  <c r="C5037" i="25"/>
  <c r="D5037" i="25" s="1"/>
  <c r="C5036" i="25"/>
  <c r="D5036" i="25" s="1"/>
  <c r="C5035" i="25"/>
  <c r="D5035" i="25" s="1"/>
  <c r="C5034" i="25"/>
  <c r="D5034" i="25" s="1"/>
  <c r="C5033" i="25"/>
  <c r="D5033" i="25" s="1"/>
  <c r="C5032" i="25"/>
  <c r="D5032" i="25" s="1"/>
  <c r="C5031" i="25"/>
  <c r="D5031" i="25" s="1"/>
  <c r="C5030" i="25"/>
  <c r="D5030" i="25" s="1"/>
  <c r="C5029" i="25"/>
  <c r="D5029" i="25" s="1"/>
  <c r="C5028" i="25"/>
  <c r="D5028" i="25" s="1"/>
  <c r="C5027" i="25"/>
  <c r="D5027" i="25" s="1"/>
  <c r="C5026" i="25"/>
  <c r="D5026" i="25" s="1"/>
  <c r="C5025" i="25"/>
  <c r="D5025" i="25" s="1"/>
  <c r="C5024" i="25"/>
  <c r="D5024" i="25" s="1"/>
  <c r="C5023" i="25"/>
  <c r="D5023" i="25" s="1"/>
  <c r="C5022" i="25"/>
  <c r="D5022" i="25" s="1"/>
  <c r="C5021" i="25"/>
  <c r="D5021" i="25" s="1"/>
  <c r="C5020" i="25"/>
  <c r="D5020" i="25" s="1"/>
  <c r="C5019" i="25"/>
  <c r="D5019" i="25" s="1"/>
  <c r="C5018" i="25"/>
  <c r="D5018" i="25" s="1"/>
  <c r="C5017" i="25"/>
  <c r="D5017" i="25" s="1"/>
  <c r="C5016" i="25"/>
  <c r="D5016" i="25" s="1"/>
  <c r="C5015" i="25"/>
  <c r="D5015" i="25" s="1"/>
  <c r="C5014" i="25"/>
  <c r="D5014" i="25" s="1"/>
  <c r="C5013" i="25"/>
  <c r="D5013" i="25" s="1"/>
  <c r="C5012" i="25"/>
  <c r="D5012" i="25" s="1"/>
  <c r="C5011" i="25"/>
  <c r="D5011" i="25" s="1"/>
  <c r="C5010" i="25"/>
  <c r="D5010" i="25" s="1"/>
  <c r="C5009" i="25"/>
  <c r="D5009" i="25" s="1"/>
  <c r="C5008" i="25"/>
  <c r="D5008" i="25" s="1"/>
  <c r="C5007" i="25"/>
  <c r="D5007" i="25" s="1"/>
  <c r="C5006" i="25"/>
  <c r="D5006" i="25" s="1"/>
  <c r="C5005" i="25"/>
  <c r="D5005" i="25" s="1"/>
  <c r="C5004" i="25"/>
  <c r="D5004" i="25" s="1"/>
  <c r="C5003" i="25"/>
  <c r="D5003" i="25" s="1"/>
  <c r="C5002" i="25"/>
  <c r="D5002" i="25" s="1"/>
  <c r="C5001" i="25"/>
  <c r="D5001" i="25" s="1"/>
  <c r="C5000" i="25"/>
  <c r="D5000" i="25" s="1"/>
  <c r="C4999" i="25"/>
  <c r="D4999" i="25" s="1"/>
  <c r="C4998" i="25"/>
  <c r="D4998" i="25" s="1"/>
  <c r="C4997" i="25"/>
  <c r="D4997" i="25" s="1"/>
  <c r="C4996" i="25"/>
  <c r="D4996" i="25" s="1"/>
  <c r="C4995" i="25"/>
  <c r="D4995" i="25" s="1"/>
  <c r="C4994" i="25"/>
  <c r="D4994" i="25" s="1"/>
  <c r="C4993" i="25"/>
  <c r="D4993" i="25" s="1"/>
  <c r="C4992" i="25"/>
  <c r="D4992" i="25" s="1"/>
  <c r="C4991" i="25"/>
  <c r="D4991" i="25" s="1"/>
  <c r="C4990" i="25"/>
  <c r="D4990" i="25" s="1"/>
  <c r="C4989" i="25"/>
  <c r="D4989" i="25" s="1"/>
  <c r="C4988" i="25"/>
  <c r="D4988" i="25" s="1"/>
  <c r="C4987" i="25"/>
  <c r="D4987" i="25" s="1"/>
  <c r="C4986" i="25"/>
  <c r="D4986" i="25" s="1"/>
  <c r="C4985" i="25"/>
  <c r="D4985" i="25" s="1"/>
  <c r="C4984" i="25"/>
  <c r="D4984" i="25" s="1"/>
  <c r="C4983" i="25"/>
  <c r="D4983" i="25" s="1"/>
  <c r="C4982" i="25"/>
  <c r="D4982" i="25" s="1"/>
  <c r="C4981" i="25"/>
  <c r="D4981" i="25" s="1"/>
  <c r="C4980" i="25"/>
  <c r="D4980" i="25" s="1"/>
  <c r="C4979" i="25"/>
  <c r="D4979" i="25" s="1"/>
  <c r="C4978" i="25"/>
  <c r="D4978" i="25" s="1"/>
  <c r="C4977" i="25"/>
  <c r="D4977" i="25" s="1"/>
  <c r="C4976" i="25"/>
  <c r="D4976" i="25" s="1"/>
  <c r="C4975" i="25"/>
  <c r="D4975" i="25" s="1"/>
  <c r="C4974" i="25"/>
  <c r="D4974" i="25" s="1"/>
  <c r="C4973" i="25"/>
  <c r="D4973" i="25" s="1"/>
  <c r="C4972" i="25"/>
  <c r="D4972" i="25" s="1"/>
  <c r="C4971" i="25"/>
  <c r="D4971" i="25" s="1"/>
  <c r="C4970" i="25"/>
  <c r="D4970" i="25" s="1"/>
  <c r="C4969" i="25"/>
  <c r="D4969" i="25" s="1"/>
  <c r="C4968" i="25"/>
  <c r="D4968" i="25" s="1"/>
  <c r="C4967" i="25"/>
  <c r="D4967" i="25" s="1"/>
  <c r="C4966" i="25"/>
  <c r="D4966" i="25" s="1"/>
  <c r="C4965" i="25"/>
  <c r="D4965" i="25" s="1"/>
  <c r="C4964" i="25"/>
  <c r="D4964" i="25" s="1"/>
  <c r="C4963" i="25"/>
  <c r="D4963" i="25" s="1"/>
  <c r="C4962" i="25"/>
  <c r="D4962" i="25" s="1"/>
  <c r="C4961" i="25"/>
  <c r="D4961" i="25" s="1"/>
  <c r="C4960" i="25"/>
  <c r="D4960" i="25" s="1"/>
  <c r="C4959" i="25"/>
  <c r="D4959" i="25" s="1"/>
  <c r="C4958" i="25"/>
  <c r="D4958" i="25" s="1"/>
  <c r="C4957" i="25"/>
  <c r="D4957" i="25" s="1"/>
  <c r="C4956" i="25"/>
  <c r="D4956" i="25" s="1"/>
  <c r="C4955" i="25"/>
  <c r="D4955" i="25" s="1"/>
  <c r="C4954" i="25"/>
  <c r="D4954" i="25" s="1"/>
  <c r="C4953" i="25"/>
  <c r="D4953" i="25" s="1"/>
  <c r="C4952" i="25"/>
  <c r="D4952" i="25" s="1"/>
  <c r="C4951" i="25"/>
  <c r="D4951" i="25" s="1"/>
  <c r="C4950" i="25"/>
  <c r="D4950" i="25" s="1"/>
  <c r="C4949" i="25"/>
  <c r="D4949" i="25" s="1"/>
  <c r="C4948" i="25"/>
  <c r="D4948" i="25" s="1"/>
  <c r="C4947" i="25"/>
  <c r="D4947" i="25" s="1"/>
  <c r="C4946" i="25"/>
  <c r="D4946" i="25" s="1"/>
  <c r="C4945" i="25"/>
  <c r="D4945" i="25" s="1"/>
  <c r="C4944" i="25"/>
  <c r="D4944" i="25" s="1"/>
  <c r="C4943" i="25"/>
  <c r="D4943" i="25" s="1"/>
  <c r="C4942" i="25"/>
  <c r="D4942" i="25" s="1"/>
  <c r="C4941" i="25"/>
  <c r="D4941" i="25" s="1"/>
  <c r="C4940" i="25"/>
  <c r="D4940" i="25" s="1"/>
  <c r="C4939" i="25"/>
  <c r="D4939" i="25" s="1"/>
  <c r="C4938" i="25"/>
  <c r="D4938" i="25" s="1"/>
  <c r="C4937" i="25"/>
  <c r="D4937" i="25" s="1"/>
  <c r="C4936" i="25"/>
  <c r="D4936" i="25" s="1"/>
  <c r="C4935" i="25"/>
  <c r="D4935" i="25" s="1"/>
  <c r="C4934" i="25"/>
  <c r="D4934" i="25" s="1"/>
  <c r="C4933" i="25"/>
  <c r="D4933" i="25" s="1"/>
  <c r="C4932" i="25"/>
  <c r="D4932" i="25" s="1"/>
  <c r="C4931" i="25"/>
  <c r="D4931" i="25" s="1"/>
  <c r="C4930" i="25"/>
  <c r="D4930" i="25" s="1"/>
  <c r="C4929" i="25"/>
  <c r="D4929" i="25" s="1"/>
  <c r="C4928" i="25"/>
  <c r="D4928" i="25" s="1"/>
  <c r="C4927" i="25"/>
  <c r="D4927" i="25" s="1"/>
  <c r="C4926" i="25"/>
  <c r="D4926" i="25" s="1"/>
  <c r="C4925" i="25"/>
  <c r="D4925" i="25" s="1"/>
  <c r="C4924" i="25"/>
  <c r="D4924" i="25" s="1"/>
  <c r="C4923" i="25"/>
  <c r="D4923" i="25" s="1"/>
  <c r="C4922" i="25"/>
  <c r="D4922" i="25" s="1"/>
  <c r="C4921" i="25"/>
  <c r="D4921" i="25" s="1"/>
  <c r="C4920" i="25"/>
  <c r="D4920" i="25" s="1"/>
  <c r="C4919" i="25"/>
  <c r="D4919" i="25" s="1"/>
  <c r="C4918" i="25"/>
  <c r="D4918" i="25" s="1"/>
  <c r="C4917" i="25"/>
  <c r="D4917" i="25" s="1"/>
  <c r="C4916" i="25"/>
  <c r="D4916" i="25" s="1"/>
  <c r="C4915" i="25"/>
  <c r="D4915" i="25" s="1"/>
  <c r="C4914" i="25"/>
  <c r="D4914" i="25" s="1"/>
  <c r="C4913" i="25"/>
  <c r="D4913" i="25" s="1"/>
  <c r="C4912" i="25"/>
  <c r="D4912" i="25" s="1"/>
  <c r="C4911" i="25"/>
  <c r="D4911" i="25" s="1"/>
  <c r="C4910" i="25"/>
  <c r="D4910" i="25" s="1"/>
  <c r="C4909" i="25"/>
  <c r="D4909" i="25" s="1"/>
  <c r="C4908" i="25"/>
  <c r="D4908" i="25" s="1"/>
  <c r="C4907" i="25"/>
  <c r="D4907" i="25" s="1"/>
  <c r="C4906" i="25"/>
  <c r="D4906" i="25" s="1"/>
  <c r="C4905" i="25"/>
  <c r="D4905" i="25" s="1"/>
  <c r="C4904" i="25"/>
  <c r="D4904" i="25" s="1"/>
  <c r="C4903" i="25"/>
  <c r="D4903" i="25" s="1"/>
  <c r="C4902" i="25"/>
  <c r="D4902" i="25" s="1"/>
  <c r="C4901" i="25"/>
  <c r="D4901" i="25" s="1"/>
  <c r="C4900" i="25"/>
  <c r="D4900" i="25" s="1"/>
  <c r="C4899" i="25"/>
  <c r="D4899" i="25" s="1"/>
  <c r="C4898" i="25"/>
  <c r="D4898" i="25" s="1"/>
  <c r="C4897" i="25"/>
  <c r="D4897" i="25" s="1"/>
  <c r="C4896" i="25"/>
  <c r="D4896" i="25" s="1"/>
  <c r="C4895" i="25"/>
  <c r="D4895" i="25" s="1"/>
  <c r="C4894" i="25"/>
  <c r="D4894" i="25" s="1"/>
  <c r="C4893" i="25"/>
  <c r="D4893" i="25" s="1"/>
  <c r="C4892" i="25"/>
  <c r="D4892" i="25" s="1"/>
  <c r="C4891" i="25"/>
  <c r="D4891" i="25" s="1"/>
  <c r="C4890" i="25"/>
  <c r="D4890" i="25" s="1"/>
  <c r="C4889" i="25"/>
  <c r="D4889" i="25" s="1"/>
  <c r="C4888" i="25"/>
  <c r="D4888" i="25" s="1"/>
  <c r="C4887" i="25"/>
  <c r="D4887" i="25" s="1"/>
  <c r="C4886" i="25"/>
  <c r="D4886" i="25" s="1"/>
  <c r="C4885" i="25"/>
  <c r="D4885" i="25" s="1"/>
  <c r="C4884" i="25"/>
  <c r="D4884" i="25" s="1"/>
  <c r="C4883" i="25"/>
  <c r="D4883" i="25" s="1"/>
  <c r="C4882" i="25"/>
  <c r="D4882" i="25" s="1"/>
  <c r="C4881" i="25"/>
  <c r="D4881" i="25" s="1"/>
  <c r="C4880" i="25"/>
  <c r="D4880" i="25" s="1"/>
  <c r="C4879" i="25"/>
  <c r="D4879" i="25" s="1"/>
  <c r="C4878" i="25"/>
  <c r="D4878" i="25" s="1"/>
  <c r="C4877" i="25"/>
  <c r="D4877" i="25" s="1"/>
  <c r="C4876" i="25"/>
  <c r="D4876" i="25" s="1"/>
  <c r="C4875" i="25"/>
  <c r="D4875" i="25" s="1"/>
  <c r="C4874" i="25"/>
  <c r="D4874" i="25" s="1"/>
  <c r="C4873" i="25"/>
  <c r="D4873" i="25" s="1"/>
  <c r="C4872" i="25"/>
  <c r="D4872" i="25" s="1"/>
  <c r="C4871" i="25"/>
  <c r="D4871" i="25" s="1"/>
  <c r="C4870" i="25"/>
  <c r="D4870" i="25" s="1"/>
  <c r="C4869" i="25"/>
  <c r="D4869" i="25" s="1"/>
  <c r="C4868" i="25"/>
  <c r="D4868" i="25" s="1"/>
  <c r="C4867" i="25"/>
  <c r="D4867" i="25" s="1"/>
  <c r="C4866" i="25"/>
  <c r="D4866" i="25" s="1"/>
  <c r="C4865" i="25"/>
  <c r="D4865" i="25" s="1"/>
  <c r="C4864" i="25"/>
  <c r="D4864" i="25" s="1"/>
  <c r="C4863" i="25"/>
  <c r="D4863" i="25" s="1"/>
  <c r="C4862" i="25"/>
  <c r="D4862" i="25" s="1"/>
  <c r="C4861" i="25"/>
  <c r="D4861" i="25" s="1"/>
  <c r="C4860" i="25"/>
  <c r="D4860" i="25" s="1"/>
  <c r="C4859" i="25"/>
  <c r="D4859" i="25" s="1"/>
  <c r="C4858" i="25"/>
  <c r="D4858" i="25" s="1"/>
  <c r="C4857" i="25"/>
  <c r="D4857" i="25" s="1"/>
  <c r="C4856" i="25"/>
  <c r="D4856" i="25" s="1"/>
  <c r="C4855" i="25"/>
  <c r="D4855" i="25" s="1"/>
  <c r="C4854" i="25"/>
  <c r="D4854" i="25" s="1"/>
  <c r="C4853" i="25"/>
  <c r="D4853" i="25" s="1"/>
  <c r="C4852" i="25"/>
  <c r="D4852" i="25" s="1"/>
  <c r="C4851" i="25"/>
  <c r="D4851" i="25" s="1"/>
  <c r="C4850" i="25"/>
  <c r="D4850" i="25" s="1"/>
  <c r="C4849" i="25"/>
  <c r="D4849" i="25" s="1"/>
  <c r="C4848" i="25"/>
  <c r="D4848" i="25" s="1"/>
  <c r="C4847" i="25"/>
  <c r="D4847" i="25" s="1"/>
  <c r="C4846" i="25"/>
  <c r="D4846" i="25" s="1"/>
  <c r="C4845" i="25"/>
  <c r="D4845" i="25" s="1"/>
  <c r="C4844" i="25"/>
  <c r="D4844" i="25" s="1"/>
  <c r="C4843" i="25"/>
  <c r="D4843" i="25" s="1"/>
  <c r="C4842" i="25"/>
  <c r="D4842" i="25" s="1"/>
  <c r="C4841" i="25"/>
  <c r="D4841" i="25" s="1"/>
  <c r="C4840" i="25"/>
  <c r="D4840" i="25" s="1"/>
  <c r="C4839" i="25"/>
  <c r="D4839" i="25" s="1"/>
  <c r="C4838" i="25"/>
  <c r="D4838" i="25" s="1"/>
  <c r="C4837" i="25"/>
  <c r="D4837" i="25" s="1"/>
  <c r="C4836" i="25"/>
  <c r="D4836" i="25" s="1"/>
  <c r="C4835" i="25"/>
  <c r="D4835" i="25" s="1"/>
  <c r="C4834" i="25"/>
  <c r="D4834" i="25" s="1"/>
  <c r="C4833" i="25"/>
  <c r="D4833" i="25" s="1"/>
  <c r="C4832" i="25"/>
  <c r="D4832" i="25" s="1"/>
  <c r="C4831" i="25"/>
  <c r="D4831" i="25" s="1"/>
  <c r="C4830" i="25"/>
  <c r="D4830" i="25" s="1"/>
  <c r="C4829" i="25"/>
  <c r="D4829" i="25" s="1"/>
  <c r="C4828" i="25"/>
  <c r="D4828" i="25" s="1"/>
  <c r="C4827" i="25"/>
  <c r="D4827" i="25" s="1"/>
  <c r="C4826" i="25"/>
  <c r="D4826" i="25" s="1"/>
  <c r="C4825" i="25"/>
  <c r="D4825" i="25" s="1"/>
  <c r="C4824" i="25"/>
  <c r="D4824" i="25" s="1"/>
  <c r="C4823" i="25"/>
  <c r="D4823" i="25" s="1"/>
  <c r="C4822" i="25"/>
  <c r="D4822" i="25" s="1"/>
  <c r="C4821" i="25"/>
  <c r="D4821" i="25" s="1"/>
  <c r="C4820" i="25"/>
  <c r="D4820" i="25" s="1"/>
  <c r="C4819" i="25"/>
  <c r="D4819" i="25" s="1"/>
  <c r="C4818" i="25"/>
  <c r="D4818" i="25" s="1"/>
  <c r="C4817" i="25"/>
  <c r="D4817" i="25" s="1"/>
  <c r="C4816" i="25"/>
  <c r="D4816" i="25" s="1"/>
  <c r="C4815" i="25"/>
  <c r="D4815" i="25" s="1"/>
  <c r="C4814" i="25"/>
  <c r="D4814" i="25" s="1"/>
  <c r="C4813" i="25"/>
  <c r="D4813" i="25" s="1"/>
  <c r="C4812" i="25"/>
  <c r="D4812" i="25" s="1"/>
  <c r="C4811" i="25"/>
  <c r="D4811" i="25" s="1"/>
  <c r="C4810" i="25"/>
  <c r="D4810" i="25" s="1"/>
  <c r="C4809" i="25"/>
  <c r="D4809" i="25" s="1"/>
  <c r="C4808" i="25"/>
  <c r="D4808" i="25" s="1"/>
  <c r="C4807" i="25"/>
  <c r="D4807" i="25" s="1"/>
  <c r="C4806" i="25"/>
  <c r="D4806" i="25" s="1"/>
  <c r="C4805" i="25"/>
  <c r="D4805" i="25" s="1"/>
  <c r="C4804" i="25"/>
  <c r="D4804" i="25" s="1"/>
  <c r="C4803" i="25"/>
  <c r="D4803" i="25" s="1"/>
  <c r="C4802" i="25"/>
  <c r="D4802" i="25" s="1"/>
  <c r="C4801" i="25"/>
  <c r="D4801" i="25" s="1"/>
  <c r="C4800" i="25"/>
  <c r="D4800" i="25" s="1"/>
  <c r="C4799" i="25"/>
  <c r="D4799" i="25" s="1"/>
  <c r="C4798" i="25"/>
  <c r="D4798" i="25" s="1"/>
  <c r="C4797" i="25"/>
  <c r="D4797" i="25" s="1"/>
  <c r="C4796" i="25"/>
  <c r="D4796" i="25" s="1"/>
  <c r="C4795" i="25"/>
  <c r="D4795" i="25" s="1"/>
  <c r="C4794" i="25"/>
  <c r="D4794" i="25" s="1"/>
  <c r="C4793" i="25"/>
  <c r="D4793" i="25" s="1"/>
  <c r="C4792" i="25"/>
  <c r="D4792" i="25" s="1"/>
  <c r="C4791" i="25"/>
  <c r="D4791" i="25" s="1"/>
  <c r="C4790" i="25"/>
  <c r="D4790" i="25" s="1"/>
  <c r="C4789" i="25"/>
  <c r="D4789" i="25" s="1"/>
  <c r="C4788" i="25"/>
  <c r="D4788" i="25" s="1"/>
  <c r="C4787" i="25"/>
  <c r="D4787" i="25" s="1"/>
  <c r="C4786" i="25"/>
  <c r="D4786" i="25" s="1"/>
  <c r="C4785" i="25"/>
  <c r="D4785" i="25" s="1"/>
  <c r="C4784" i="25"/>
  <c r="D4784" i="25" s="1"/>
  <c r="C4783" i="25"/>
  <c r="D4783" i="25" s="1"/>
  <c r="C4782" i="25"/>
  <c r="D4782" i="25" s="1"/>
  <c r="C4781" i="25"/>
  <c r="D4781" i="25" s="1"/>
  <c r="C4780" i="25"/>
  <c r="D4780" i="25" s="1"/>
  <c r="C4779" i="25"/>
  <c r="D4779" i="25" s="1"/>
  <c r="C4778" i="25"/>
  <c r="D4778" i="25" s="1"/>
  <c r="C4777" i="25"/>
  <c r="D4777" i="25" s="1"/>
  <c r="C4776" i="25"/>
  <c r="D4776" i="25" s="1"/>
  <c r="C4775" i="25"/>
  <c r="D4775" i="25" s="1"/>
  <c r="C4774" i="25"/>
  <c r="D4774" i="25" s="1"/>
  <c r="C4773" i="25"/>
  <c r="D4773" i="25" s="1"/>
  <c r="C4772" i="25"/>
  <c r="D4772" i="25" s="1"/>
  <c r="C4771" i="25"/>
  <c r="D4771" i="25" s="1"/>
  <c r="C4770" i="25"/>
  <c r="D4770" i="25" s="1"/>
  <c r="C4769" i="25"/>
  <c r="D4769" i="25" s="1"/>
  <c r="C4768" i="25"/>
  <c r="D4768" i="25" s="1"/>
  <c r="C4767" i="25"/>
  <c r="D4767" i="25" s="1"/>
  <c r="C4766" i="25"/>
  <c r="D4766" i="25" s="1"/>
  <c r="C4765" i="25"/>
  <c r="D4765" i="25" s="1"/>
  <c r="C4764" i="25"/>
  <c r="D4764" i="25" s="1"/>
  <c r="C4763" i="25"/>
  <c r="D4763" i="25" s="1"/>
  <c r="C4762" i="25"/>
  <c r="D4762" i="25" s="1"/>
  <c r="C4761" i="25"/>
  <c r="D4761" i="25" s="1"/>
  <c r="C4760" i="25"/>
  <c r="D4760" i="25" s="1"/>
  <c r="C4759" i="25"/>
  <c r="D4759" i="25" s="1"/>
  <c r="C4758" i="25"/>
  <c r="D4758" i="25" s="1"/>
  <c r="C4757" i="25"/>
  <c r="D4757" i="25" s="1"/>
  <c r="C4756" i="25"/>
  <c r="D4756" i="25" s="1"/>
  <c r="C4755" i="25"/>
  <c r="D4755" i="25" s="1"/>
  <c r="C4754" i="25"/>
  <c r="D4754" i="25" s="1"/>
  <c r="C4753" i="25"/>
  <c r="D4753" i="25" s="1"/>
  <c r="C4752" i="25"/>
  <c r="D4752" i="25" s="1"/>
  <c r="C4751" i="25"/>
  <c r="D4751" i="25" s="1"/>
  <c r="C4750" i="25"/>
  <c r="D4750" i="25" s="1"/>
  <c r="C4749" i="25"/>
  <c r="D4749" i="25" s="1"/>
  <c r="C4748" i="25"/>
  <c r="D4748" i="25" s="1"/>
  <c r="C4747" i="25"/>
  <c r="D4747" i="25" s="1"/>
  <c r="C4746" i="25"/>
  <c r="D4746" i="25" s="1"/>
  <c r="C4745" i="25"/>
  <c r="D4745" i="25" s="1"/>
  <c r="C4744" i="25"/>
  <c r="D4744" i="25" s="1"/>
  <c r="C4743" i="25"/>
  <c r="D4743" i="25" s="1"/>
  <c r="C4742" i="25"/>
  <c r="D4742" i="25" s="1"/>
  <c r="C4741" i="25"/>
  <c r="D4741" i="25" s="1"/>
  <c r="C4740" i="25"/>
  <c r="D4740" i="25" s="1"/>
  <c r="C4739" i="25"/>
  <c r="D4739" i="25" s="1"/>
  <c r="C4738" i="25"/>
  <c r="D4738" i="25" s="1"/>
  <c r="C4737" i="25"/>
  <c r="D4737" i="25" s="1"/>
  <c r="C4736" i="25"/>
  <c r="D4736" i="25" s="1"/>
  <c r="C4735" i="25"/>
  <c r="D4735" i="25" s="1"/>
  <c r="C4734" i="25"/>
  <c r="D4734" i="25" s="1"/>
  <c r="C4733" i="25"/>
  <c r="D4733" i="25" s="1"/>
  <c r="C4732" i="25"/>
  <c r="D4732" i="25" s="1"/>
  <c r="C4731" i="25"/>
  <c r="D4731" i="25" s="1"/>
  <c r="C4730" i="25"/>
  <c r="D4730" i="25" s="1"/>
  <c r="C4729" i="25"/>
  <c r="D4729" i="25" s="1"/>
  <c r="C4728" i="25"/>
  <c r="D4728" i="25" s="1"/>
  <c r="C4727" i="25"/>
  <c r="D4727" i="25" s="1"/>
  <c r="C4726" i="25"/>
  <c r="D4726" i="25" s="1"/>
  <c r="C4725" i="25"/>
  <c r="D4725" i="25" s="1"/>
  <c r="C4724" i="25"/>
  <c r="D4724" i="25" s="1"/>
  <c r="C4723" i="25"/>
  <c r="D4723" i="25" s="1"/>
  <c r="C4722" i="25"/>
  <c r="D4722" i="25" s="1"/>
  <c r="C4721" i="25"/>
  <c r="D4721" i="25" s="1"/>
  <c r="C4720" i="25"/>
  <c r="D4720" i="25" s="1"/>
  <c r="C4719" i="25"/>
  <c r="D4719" i="25" s="1"/>
  <c r="C4718" i="25"/>
  <c r="D4718" i="25" s="1"/>
  <c r="C4717" i="25"/>
  <c r="D4717" i="25" s="1"/>
  <c r="C4716" i="25"/>
  <c r="D4716" i="25" s="1"/>
  <c r="C4715" i="25"/>
  <c r="D4715" i="25" s="1"/>
  <c r="C4714" i="25"/>
  <c r="D4714" i="25" s="1"/>
  <c r="C4713" i="25"/>
  <c r="D4713" i="25" s="1"/>
  <c r="C4712" i="25"/>
  <c r="D4712" i="25" s="1"/>
  <c r="C4711" i="25"/>
  <c r="D4711" i="25" s="1"/>
  <c r="C4710" i="25"/>
  <c r="D4710" i="25" s="1"/>
  <c r="C4709" i="25"/>
  <c r="D4709" i="25" s="1"/>
  <c r="C4708" i="25"/>
  <c r="D4708" i="25" s="1"/>
  <c r="C4707" i="25"/>
  <c r="D4707" i="25" s="1"/>
  <c r="C4706" i="25"/>
  <c r="D4706" i="25" s="1"/>
  <c r="C4705" i="25"/>
  <c r="D4705" i="25" s="1"/>
  <c r="C4704" i="25"/>
  <c r="D4704" i="25" s="1"/>
  <c r="C4703" i="25"/>
  <c r="D4703" i="25" s="1"/>
  <c r="C4702" i="25"/>
  <c r="D4702" i="25" s="1"/>
  <c r="C4701" i="25"/>
  <c r="D4701" i="25" s="1"/>
  <c r="C4700" i="25"/>
  <c r="D4700" i="25" s="1"/>
  <c r="C4699" i="25"/>
  <c r="D4699" i="25" s="1"/>
  <c r="C4698" i="25"/>
  <c r="D4698" i="25" s="1"/>
  <c r="C4697" i="25"/>
  <c r="D4697" i="25" s="1"/>
  <c r="C4696" i="25"/>
  <c r="D4696" i="25" s="1"/>
  <c r="C4695" i="25"/>
  <c r="D4695" i="25" s="1"/>
  <c r="C4694" i="25"/>
  <c r="D4694" i="25" s="1"/>
  <c r="C4693" i="25"/>
  <c r="D4693" i="25" s="1"/>
  <c r="C4692" i="25"/>
  <c r="D4692" i="25" s="1"/>
  <c r="C4691" i="25"/>
  <c r="D4691" i="25" s="1"/>
  <c r="C4690" i="25"/>
  <c r="D4690" i="25" s="1"/>
  <c r="C4689" i="25"/>
  <c r="D4689" i="25" s="1"/>
  <c r="C4688" i="25"/>
  <c r="D4688" i="25" s="1"/>
  <c r="C4687" i="25"/>
  <c r="D4687" i="25" s="1"/>
  <c r="C4686" i="25"/>
  <c r="D4686" i="25" s="1"/>
  <c r="C4685" i="25"/>
  <c r="D4685" i="25" s="1"/>
  <c r="C4684" i="25"/>
  <c r="D4684" i="25" s="1"/>
  <c r="C4683" i="25"/>
  <c r="D4683" i="25" s="1"/>
  <c r="C4682" i="25"/>
  <c r="D4682" i="25" s="1"/>
  <c r="C4681" i="25"/>
  <c r="D4681" i="25" s="1"/>
  <c r="C4680" i="25"/>
  <c r="D4680" i="25" s="1"/>
  <c r="C4679" i="25"/>
  <c r="D4679" i="25" s="1"/>
  <c r="C4678" i="25"/>
  <c r="D4678" i="25" s="1"/>
  <c r="C4677" i="25"/>
  <c r="D4677" i="25" s="1"/>
  <c r="C4676" i="25"/>
  <c r="D4676" i="25" s="1"/>
  <c r="C4675" i="25"/>
  <c r="D4675" i="25" s="1"/>
  <c r="C4674" i="25"/>
  <c r="D4674" i="25" s="1"/>
  <c r="C4673" i="25"/>
  <c r="D4673" i="25" s="1"/>
  <c r="C4672" i="25"/>
  <c r="D4672" i="25" s="1"/>
  <c r="C4671" i="25"/>
  <c r="D4671" i="25" s="1"/>
  <c r="C4670" i="25"/>
  <c r="D4670" i="25" s="1"/>
  <c r="C4669" i="25"/>
  <c r="D4669" i="25" s="1"/>
  <c r="C4668" i="25"/>
  <c r="D4668" i="25" s="1"/>
  <c r="C4667" i="25"/>
  <c r="D4667" i="25" s="1"/>
  <c r="C4666" i="25"/>
  <c r="D4666" i="25" s="1"/>
  <c r="C4665" i="25"/>
  <c r="D4665" i="25" s="1"/>
  <c r="C4664" i="25"/>
  <c r="D4664" i="25" s="1"/>
  <c r="C4663" i="25"/>
  <c r="D4663" i="25" s="1"/>
  <c r="C4662" i="25"/>
  <c r="D4662" i="25" s="1"/>
  <c r="C4661" i="25"/>
  <c r="D4661" i="25" s="1"/>
  <c r="C4660" i="25"/>
  <c r="D4660" i="25" s="1"/>
  <c r="C4659" i="25"/>
  <c r="D4659" i="25" s="1"/>
  <c r="C4658" i="25"/>
  <c r="D4658" i="25" s="1"/>
  <c r="C4657" i="25"/>
  <c r="D4657" i="25" s="1"/>
  <c r="C4656" i="25"/>
  <c r="D4656" i="25" s="1"/>
  <c r="C4655" i="25"/>
  <c r="D4655" i="25" s="1"/>
  <c r="C4654" i="25"/>
  <c r="D4654" i="25" s="1"/>
  <c r="C4653" i="25"/>
  <c r="D4653" i="25" s="1"/>
  <c r="C4652" i="25"/>
  <c r="D4652" i="25" s="1"/>
  <c r="C4651" i="25"/>
  <c r="D4651" i="25" s="1"/>
  <c r="C4650" i="25"/>
  <c r="D4650" i="25" s="1"/>
  <c r="C4649" i="25"/>
  <c r="D4649" i="25" s="1"/>
  <c r="C4648" i="25"/>
  <c r="D4648" i="25" s="1"/>
  <c r="C4647" i="25"/>
  <c r="D4647" i="25" s="1"/>
  <c r="C4646" i="25"/>
  <c r="D4646" i="25" s="1"/>
  <c r="C4645" i="25"/>
  <c r="D4645" i="25" s="1"/>
  <c r="C4644" i="25"/>
  <c r="D4644" i="25" s="1"/>
  <c r="C4643" i="25"/>
  <c r="D4643" i="25" s="1"/>
  <c r="C4642" i="25"/>
  <c r="D4642" i="25" s="1"/>
  <c r="C4641" i="25"/>
  <c r="D4641" i="25" s="1"/>
  <c r="C4640" i="25"/>
  <c r="D4640" i="25" s="1"/>
  <c r="C4639" i="25"/>
  <c r="D4639" i="25" s="1"/>
  <c r="C4638" i="25"/>
  <c r="D4638" i="25" s="1"/>
  <c r="C4637" i="25"/>
  <c r="D4637" i="25" s="1"/>
  <c r="C4636" i="25"/>
  <c r="D4636" i="25" s="1"/>
  <c r="C4635" i="25"/>
  <c r="D4635" i="25" s="1"/>
  <c r="C4634" i="25"/>
  <c r="D4634" i="25" s="1"/>
  <c r="C4633" i="25"/>
  <c r="D4633" i="25" s="1"/>
  <c r="C4632" i="25"/>
  <c r="D4632" i="25" s="1"/>
  <c r="C4631" i="25"/>
  <c r="D4631" i="25" s="1"/>
  <c r="C4630" i="25"/>
  <c r="D4630" i="25" s="1"/>
  <c r="C4629" i="25"/>
  <c r="D4629" i="25" s="1"/>
  <c r="C4628" i="25"/>
  <c r="D4628" i="25" s="1"/>
  <c r="C4627" i="25"/>
  <c r="D4627" i="25" s="1"/>
  <c r="C4626" i="25"/>
  <c r="D4626" i="25" s="1"/>
  <c r="C4625" i="25"/>
  <c r="D4625" i="25" s="1"/>
  <c r="C4624" i="25"/>
  <c r="D4624" i="25" s="1"/>
  <c r="C4623" i="25"/>
  <c r="D4623" i="25" s="1"/>
  <c r="C4622" i="25"/>
  <c r="D4622" i="25" s="1"/>
  <c r="C4621" i="25"/>
  <c r="D4621" i="25" s="1"/>
  <c r="C4620" i="25"/>
  <c r="D4620" i="25" s="1"/>
  <c r="C4619" i="25"/>
  <c r="D4619" i="25" s="1"/>
  <c r="C4618" i="25"/>
  <c r="D4618" i="25" s="1"/>
  <c r="C4617" i="25"/>
  <c r="D4617" i="25" s="1"/>
  <c r="C4616" i="25"/>
  <c r="D4616" i="25" s="1"/>
  <c r="C4615" i="25"/>
  <c r="D4615" i="25" s="1"/>
  <c r="C4614" i="25"/>
  <c r="D4614" i="25" s="1"/>
  <c r="C4613" i="25"/>
  <c r="D4613" i="25" s="1"/>
  <c r="C4612" i="25"/>
  <c r="D4612" i="25" s="1"/>
  <c r="C4611" i="25"/>
  <c r="D4611" i="25" s="1"/>
  <c r="C4610" i="25"/>
  <c r="D4610" i="25" s="1"/>
  <c r="C4609" i="25"/>
  <c r="D4609" i="25" s="1"/>
  <c r="C4608" i="25"/>
  <c r="D4608" i="25" s="1"/>
  <c r="C4607" i="25"/>
  <c r="D4607" i="25" s="1"/>
  <c r="C4606" i="25"/>
  <c r="D4606" i="25" s="1"/>
  <c r="C4605" i="25"/>
  <c r="D4605" i="25" s="1"/>
  <c r="C4604" i="25"/>
  <c r="D4604" i="25" s="1"/>
  <c r="C4603" i="25"/>
  <c r="D4603" i="25" s="1"/>
  <c r="C4602" i="25"/>
  <c r="D4602" i="25" s="1"/>
  <c r="C4601" i="25"/>
  <c r="D4601" i="25" s="1"/>
  <c r="C4600" i="25"/>
  <c r="D4600" i="25" s="1"/>
  <c r="C4599" i="25"/>
  <c r="D4599" i="25" s="1"/>
  <c r="C4598" i="25"/>
  <c r="D4598" i="25" s="1"/>
  <c r="C4597" i="25"/>
  <c r="D4597" i="25" s="1"/>
  <c r="C4596" i="25"/>
  <c r="D4596" i="25" s="1"/>
  <c r="C4595" i="25"/>
  <c r="D4595" i="25" s="1"/>
  <c r="C4594" i="25"/>
  <c r="D4594" i="25" s="1"/>
  <c r="C4593" i="25"/>
  <c r="D4593" i="25" s="1"/>
  <c r="C4592" i="25"/>
  <c r="D4592" i="25" s="1"/>
  <c r="C4591" i="25"/>
  <c r="D4591" i="25" s="1"/>
  <c r="C4590" i="25"/>
  <c r="D4590" i="25" s="1"/>
  <c r="C4589" i="25"/>
  <c r="D4589" i="25" s="1"/>
  <c r="C4588" i="25"/>
  <c r="D4588" i="25" s="1"/>
  <c r="C4587" i="25"/>
  <c r="D4587" i="25" s="1"/>
  <c r="C4586" i="25"/>
  <c r="D4586" i="25" s="1"/>
  <c r="C4585" i="25"/>
  <c r="D4585" i="25" s="1"/>
  <c r="C4584" i="25"/>
  <c r="D4584" i="25" s="1"/>
  <c r="C4583" i="25"/>
  <c r="D4583" i="25" s="1"/>
  <c r="C4582" i="25"/>
  <c r="D4582" i="25" s="1"/>
  <c r="C4581" i="25"/>
  <c r="D4581" i="25" s="1"/>
  <c r="C4580" i="25"/>
  <c r="D4580" i="25" s="1"/>
  <c r="C4579" i="25"/>
  <c r="D4579" i="25" s="1"/>
  <c r="C4578" i="25"/>
  <c r="D4578" i="25" s="1"/>
  <c r="C4577" i="25"/>
  <c r="D4577" i="25" s="1"/>
  <c r="C4576" i="25"/>
  <c r="D4576" i="25" s="1"/>
  <c r="C4575" i="25"/>
  <c r="D4575" i="25" s="1"/>
  <c r="C4574" i="25"/>
  <c r="D4574" i="25" s="1"/>
  <c r="C4573" i="25"/>
  <c r="D4573" i="25" s="1"/>
  <c r="C4572" i="25"/>
  <c r="D4572" i="25" s="1"/>
  <c r="C4571" i="25"/>
  <c r="D4571" i="25" s="1"/>
  <c r="C4570" i="25"/>
  <c r="D4570" i="25" s="1"/>
  <c r="C4569" i="25"/>
  <c r="D4569" i="25" s="1"/>
  <c r="C4568" i="25"/>
  <c r="D4568" i="25" s="1"/>
  <c r="C4567" i="25"/>
  <c r="D4567" i="25" s="1"/>
  <c r="C4566" i="25"/>
  <c r="D4566" i="25" s="1"/>
  <c r="C4565" i="25"/>
  <c r="D4565" i="25" s="1"/>
  <c r="C4564" i="25"/>
  <c r="D4564" i="25" s="1"/>
  <c r="C4563" i="25"/>
  <c r="D4563" i="25" s="1"/>
  <c r="C4562" i="25"/>
  <c r="D4562" i="25" s="1"/>
  <c r="C4561" i="25"/>
  <c r="D4561" i="25" s="1"/>
  <c r="C4560" i="25"/>
  <c r="D4560" i="25" s="1"/>
  <c r="C4559" i="25"/>
  <c r="D4559" i="25" s="1"/>
  <c r="C4558" i="25"/>
  <c r="D4558" i="25" s="1"/>
  <c r="C4557" i="25"/>
  <c r="D4557" i="25" s="1"/>
  <c r="C4556" i="25"/>
  <c r="D4556" i="25" s="1"/>
  <c r="C4555" i="25"/>
  <c r="D4555" i="25" s="1"/>
  <c r="C4554" i="25"/>
  <c r="D4554" i="25" s="1"/>
  <c r="C4553" i="25"/>
  <c r="D4553" i="25" s="1"/>
  <c r="C4552" i="25"/>
  <c r="D4552" i="25" s="1"/>
  <c r="C4551" i="25"/>
  <c r="D4551" i="25" s="1"/>
  <c r="C4550" i="25"/>
  <c r="D4550" i="25" s="1"/>
  <c r="C4549" i="25"/>
  <c r="D4549" i="25" s="1"/>
  <c r="C4548" i="25"/>
  <c r="D4548" i="25" s="1"/>
  <c r="C4547" i="25"/>
  <c r="D4547" i="25" s="1"/>
  <c r="C4546" i="25"/>
  <c r="D4546" i="25" s="1"/>
  <c r="C4545" i="25"/>
  <c r="D4545" i="25" s="1"/>
  <c r="C4544" i="25"/>
  <c r="D4544" i="25" s="1"/>
  <c r="C4543" i="25"/>
  <c r="D4543" i="25" s="1"/>
  <c r="C4542" i="25"/>
  <c r="D4542" i="25" s="1"/>
  <c r="C4541" i="25"/>
  <c r="D4541" i="25" s="1"/>
  <c r="C4540" i="25"/>
  <c r="D4540" i="25" s="1"/>
  <c r="C4539" i="25"/>
  <c r="D4539" i="25" s="1"/>
  <c r="C4538" i="25"/>
  <c r="D4538" i="25" s="1"/>
  <c r="C4537" i="25"/>
  <c r="D4537" i="25" s="1"/>
  <c r="C4536" i="25"/>
  <c r="D4536" i="25" s="1"/>
  <c r="C4535" i="25"/>
  <c r="D4535" i="25" s="1"/>
  <c r="C4534" i="25"/>
  <c r="D4534" i="25" s="1"/>
  <c r="C4533" i="25"/>
  <c r="D4533" i="25" s="1"/>
  <c r="C4532" i="25"/>
  <c r="D4532" i="25" s="1"/>
  <c r="C4531" i="25"/>
  <c r="D4531" i="25" s="1"/>
  <c r="C4530" i="25"/>
  <c r="D4530" i="25" s="1"/>
  <c r="C4529" i="25"/>
  <c r="D4529" i="25" s="1"/>
  <c r="C4528" i="25"/>
  <c r="D4528" i="25" s="1"/>
  <c r="C4527" i="25"/>
  <c r="D4527" i="25" s="1"/>
  <c r="C4526" i="25"/>
  <c r="D4526" i="25" s="1"/>
  <c r="C4525" i="25"/>
  <c r="D4525" i="25" s="1"/>
  <c r="C4524" i="25"/>
  <c r="D4524" i="25" s="1"/>
  <c r="C4523" i="25"/>
  <c r="D4523" i="25" s="1"/>
  <c r="C4522" i="25"/>
  <c r="D4522" i="25" s="1"/>
  <c r="C4521" i="25"/>
  <c r="D4521" i="25" s="1"/>
  <c r="C4520" i="25"/>
  <c r="D4520" i="25" s="1"/>
  <c r="C4519" i="25"/>
  <c r="D4519" i="25" s="1"/>
  <c r="C4518" i="25"/>
  <c r="D4518" i="25" s="1"/>
  <c r="C4517" i="25"/>
  <c r="D4517" i="25" s="1"/>
  <c r="C4516" i="25"/>
  <c r="D4516" i="25" s="1"/>
  <c r="C4515" i="25"/>
  <c r="D4515" i="25" s="1"/>
  <c r="C4514" i="25"/>
  <c r="D4514" i="25" s="1"/>
  <c r="C4513" i="25"/>
  <c r="D4513" i="25" s="1"/>
  <c r="C4512" i="25"/>
  <c r="D4512" i="25" s="1"/>
  <c r="C4511" i="25"/>
  <c r="D4511" i="25" s="1"/>
  <c r="C4510" i="25"/>
  <c r="D4510" i="25" s="1"/>
  <c r="C4509" i="25"/>
  <c r="D4509" i="25" s="1"/>
  <c r="C4508" i="25"/>
  <c r="D4508" i="25" s="1"/>
  <c r="C4507" i="25"/>
  <c r="D4507" i="25" s="1"/>
  <c r="C4506" i="25"/>
  <c r="D4506" i="25" s="1"/>
  <c r="C4505" i="25"/>
  <c r="D4505" i="25" s="1"/>
  <c r="C4504" i="25"/>
  <c r="D4504" i="25" s="1"/>
  <c r="C4503" i="25"/>
  <c r="D4503" i="25" s="1"/>
  <c r="C4502" i="25"/>
  <c r="D4502" i="25" s="1"/>
  <c r="C4501" i="25"/>
  <c r="D4501" i="25" s="1"/>
  <c r="C4500" i="25"/>
  <c r="D4500" i="25" s="1"/>
  <c r="C4499" i="25"/>
  <c r="D4499" i="25" s="1"/>
  <c r="C4498" i="25"/>
  <c r="D4498" i="25" s="1"/>
  <c r="C4497" i="25"/>
  <c r="D4497" i="25" s="1"/>
  <c r="C4496" i="25"/>
  <c r="D4496" i="25" s="1"/>
  <c r="C4495" i="25"/>
  <c r="D4495" i="25" s="1"/>
  <c r="C4494" i="25"/>
  <c r="D4494" i="25" s="1"/>
  <c r="C4493" i="25"/>
  <c r="D4493" i="25" s="1"/>
  <c r="C4492" i="25"/>
  <c r="D4492" i="25" s="1"/>
  <c r="C4491" i="25"/>
  <c r="D4491" i="25" s="1"/>
  <c r="C4490" i="25"/>
  <c r="D4490" i="25" s="1"/>
  <c r="C4489" i="25"/>
  <c r="D4489" i="25" s="1"/>
  <c r="C4488" i="25"/>
  <c r="D4488" i="25" s="1"/>
  <c r="C4487" i="25"/>
  <c r="D4487" i="25" s="1"/>
  <c r="C4486" i="25"/>
  <c r="D4486" i="25" s="1"/>
  <c r="C4485" i="25"/>
  <c r="D4485" i="25" s="1"/>
  <c r="C4484" i="25"/>
  <c r="D4484" i="25" s="1"/>
  <c r="C4483" i="25"/>
  <c r="D4483" i="25" s="1"/>
  <c r="C4482" i="25"/>
  <c r="D4482" i="25" s="1"/>
  <c r="C4481" i="25"/>
  <c r="D4481" i="25" s="1"/>
  <c r="C4480" i="25"/>
  <c r="D4480" i="25" s="1"/>
  <c r="C4479" i="25"/>
  <c r="D4479" i="25" s="1"/>
  <c r="C4478" i="25"/>
  <c r="D4478" i="25" s="1"/>
  <c r="C4477" i="25"/>
  <c r="D4477" i="25" s="1"/>
  <c r="C4476" i="25"/>
  <c r="D4476" i="25" s="1"/>
  <c r="C4475" i="25"/>
  <c r="D4475" i="25" s="1"/>
  <c r="C4474" i="25"/>
  <c r="D4474" i="25" s="1"/>
  <c r="C4473" i="25"/>
  <c r="D4473" i="25" s="1"/>
  <c r="C4472" i="25"/>
  <c r="D4472" i="25" s="1"/>
  <c r="C4471" i="25"/>
  <c r="D4471" i="25" s="1"/>
  <c r="C4470" i="25"/>
  <c r="D4470" i="25" s="1"/>
  <c r="C4469" i="25"/>
  <c r="D4469" i="25" s="1"/>
  <c r="C4468" i="25"/>
  <c r="D4468" i="25" s="1"/>
  <c r="C4467" i="25"/>
  <c r="D4467" i="25" s="1"/>
  <c r="C4466" i="25"/>
  <c r="D4466" i="25" s="1"/>
  <c r="C4465" i="25"/>
  <c r="D4465" i="25" s="1"/>
  <c r="C4464" i="25"/>
  <c r="D4464" i="25" s="1"/>
  <c r="C4463" i="25"/>
  <c r="D4463" i="25" s="1"/>
  <c r="C4462" i="25"/>
  <c r="D4462" i="25" s="1"/>
  <c r="C4461" i="25"/>
  <c r="D4461" i="25" s="1"/>
  <c r="C4460" i="25"/>
  <c r="D4460" i="25" s="1"/>
  <c r="C4459" i="25"/>
  <c r="D4459" i="25" s="1"/>
  <c r="C4458" i="25"/>
  <c r="D4458" i="25" s="1"/>
  <c r="C4457" i="25"/>
  <c r="D4457" i="25" s="1"/>
  <c r="C4456" i="25"/>
  <c r="D4456" i="25" s="1"/>
  <c r="C4455" i="25"/>
  <c r="D4455" i="25" s="1"/>
  <c r="C4454" i="25"/>
  <c r="D4454" i="25" s="1"/>
  <c r="C4453" i="25"/>
  <c r="D4453" i="25" s="1"/>
  <c r="C4452" i="25"/>
  <c r="D4452" i="25" s="1"/>
  <c r="C4451" i="25"/>
  <c r="D4451" i="25" s="1"/>
  <c r="C4450" i="25"/>
  <c r="D4450" i="25" s="1"/>
  <c r="C4449" i="25"/>
  <c r="D4449" i="25" s="1"/>
  <c r="C4448" i="25"/>
  <c r="D4448" i="25" s="1"/>
  <c r="C4447" i="25"/>
  <c r="D4447" i="25" s="1"/>
  <c r="C4446" i="25"/>
  <c r="D4446" i="25" s="1"/>
  <c r="C4445" i="25"/>
  <c r="D4445" i="25" s="1"/>
  <c r="C4444" i="25"/>
  <c r="D4444" i="25" s="1"/>
  <c r="C4443" i="25"/>
  <c r="D4443" i="25" s="1"/>
  <c r="C4442" i="25"/>
  <c r="D4442" i="25" s="1"/>
  <c r="C4441" i="25"/>
  <c r="D4441" i="25" s="1"/>
  <c r="C4440" i="25"/>
  <c r="D4440" i="25" s="1"/>
  <c r="C4439" i="25"/>
  <c r="D4439" i="25" s="1"/>
  <c r="C4438" i="25"/>
  <c r="D4438" i="25" s="1"/>
  <c r="C4437" i="25"/>
  <c r="D4437" i="25" s="1"/>
  <c r="C4436" i="25"/>
  <c r="D4436" i="25" s="1"/>
  <c r="C4435" i="25"/>
  <c r="D4435" i="25" s="1"/>
  <c r="C4434" i="25"/>
  <c r="D4434" i="25" s="1"/>
  <c r="C4433" i="25"/>
  <c r="D4433" i="25" s="1"/>
  <c r="C4432" i="25"/>
  <c r="D4432" i="25" s="1"/>
  <c r="C4431" i="25"/>
  <c r="D4431" i="25" s="1"/>
  <c r="C4430" i="25"/>
  <c r="D4430" i="25" s="1"/>
  <c r="C4429" i="25"/>
  <c r="D4429" i="25" s="1"/>
  <c r="C4428" i="25"/>
  <c r="D4428" i="25" s="1"/>
  <c r="C4427" i="25"/>
  <c r="D4427" i="25" s="1"/>
  <c r="C4426" i="25"/>
  <c r="D4426" i="25" s="1"/>
  <c r="C4425" i="25"/>
  <c r="D4425" i="25" s="1"/>
  <c r="C4424" i="25"/>
  <c r="D4424" i="25" s="1"/>
  <c r="C4423" i="25"/>
  <c r="D4423" i="25" s="1"/>
  <c r="C4422" i="25"/>
  <c r="D4422" i="25" s="1"/>
  <c r="C4421" i="25"/>
  <c r="D4421" i="25" s="1"/>
  <c r="C4420" i="25"/>
  <c r="D4420" i="25" s="1"/>
  <c r="C4419" i="25"/>
  <c r="D4419" i="25" s="1"/>
  <c r="C4418" i="25"/>
  <c r="D4418" i="25" s="1"/>
  <c r="C4417" i="25"/>
  <c r="D4417" i="25" s="1"/>
  <c r="C4416" i="25"/>
  <c r="D4416" i="25" s="1"/>
  <c r="C4415" i="25"/>
  <c r="D4415" i="25" s="1"/>
  <c r="C4414" i="25"/>
  <c r="D4414" i="25" s="1"/>
  <c r="C4413" i="25"/>
  <c r="D4413" i="25" s="1"/>
  <c r="C4412" i="25"/>
  <c r="D4412" i="25" s="1"/>
  <c r="C4411" i="25"/>
  <c r="D4411" i="25" s="1"/>
  <c r="C4410" i="25"/>
  <c r="D4410" i="25" s="1"/>
  <c r="C4409" i="25"/>
  <c r="D4409" i="25" s="1"/>
  <c r="C4408" i="25"/>
  <c r="D4408" i="25" s="1"/>
  <c r="C4407" i="25"/>
  <c r="D4407" i="25" s="1"/>
  <c r="C4406" i="25"/>
  <c r="D4406" i="25" s="1"/>
  <c r="C4405" i="25"/>
  <c r="D4405" i="25" s="1"/>
  <c r="C4404" i="25"/>
  <c r="D4404" i="25" s="1"/>
  <c r="C4403" i="25"/>
  <c r="D4403" i="25" s="1"/>
  <c r="C4402" i="25"/>
  <c r="D4402" i="25" s="1"/>
  <c r="C4401" i="25"/>
  <c r="D4401" i="25" s="1"/>
  <c r="C4400" i="25"/>
  <c r="D4400" i="25" s="1"/>
  <c r="C4399" i="25"/>
  <c r="D4399" i="25" s="1"/>
  <c r="C4398" i="25"/>
  <c r="D4398" i="25" s="1"/>
  <c r="C4397" i="25"/>
  <c r="D4397" i="25" s="1"/>
  <c r="C4396" i="25"/>
  <c r="D4396" i="25" s="1"/>
  <c r="C4395" i="25"/>
  <c r="D4395" i="25" s="1"/>
  <c r="C4394" i="25"/>
  <c r="D4394" i="25" s="1"/>
  <c r="C4393" i="25"/>
  <c r="D4393" i="25" s="1"/>
  <c r="C4392" i="25"/>
  <c r="D4392" i="25" s="1"/>
  <c r="C4391" i="25"/>
  <c r="D4391" i="25" s="1"/>
  <c r="C4390" i="25"/>
  <c r="D4390" i="25" s="1"/>
  <c r="C4389" i="25"/>
  <c r="D4389" i="25" s="1"/>
  <c r="C4388" i="25"/>
  <c r="D4388" i="25" s="1"/>
  <c r="C4387" i="25"/>
  <c r="D4387" i="25" s="1"/>
  <c r="C4386" i="25"/>
  <c r="D4386" i="25" s="1"/>
  <c r="C4385" i="25"/>
  <c r="D4385" i="25" s="1"/>
  <c r="C4384" i="25"/>
  <c r="D4384" i="25" s="1"/>
  <c r="C4383" i="25"/>
  <c r="D4383" i="25" s="1"/>
  <c r="C4382" i="25"/>
  <c r="D4382" i="25" s="1"/>
  <c r="C4381" i="25"/>
  <c r="D4381" i="25" s="1"/>
  <c r="C4380" i="25"/>
  <c r="D4380" i="25" s="1"/>
  <c r="C4379" i="25"/>
  <c r="D4379" i="25" s="1"/>
  <c r="C4378" i="25"/>
  <c r="D4378" i="25" s="1"/>
  <c r="C4377" i="25"/>
  <c r="D4377" i="25" s="1"/>
  <c r="C4376" i="25"/>
  <c r="D4376" i="25" s="1"/>
  <c r="C4375" i="25"/>
  <c r="D4375" i="25" s="1"/>
  <c r="C4374" i="25"/>
  <c r="D4374" i="25" s="1"/>
  <c r="C4373" i="25"/>
  <c r="D4373" i="25" s="1"/>
  <c r="C4372" i="25"/>
  <c r="D4372" i="25" s="1"/>
  <c r="C4371" i="25"/>
  <c r="D4371" i="25" s="1"/>
  <c r="C4370" i="25"/>
  <c r="D4370" i="25" s="1"/>
  <c r="C4369" i="25"/>
  <c r="D4369" i="25" s="1"/>
  <c r="C4368" i="25"/>
  <c r="D4368" i="25" s="1"/>
  <c r="C4367" i="25"/>
  <c r="D4367" i="25" s="1"/>
  <c r="C4366" i="25"/>
  <c r="D4366" i="25" s="1"/>
  <c r="C4365" i="25"/>
  <c r="D4365" i="25" s="1"/>
  <c r="C4364" i="25"/>
  <c r="D4364" i="25" s="1"/>
  <c r="C4363" i="25"/>
  <c r="D4363" i="25" s="1"/>
  <c r="C4362" i="25"/>
  <c r="D4362" i="25" s="1"/>
  <c r="C4361" i="25"/>
  <c r="D4361" i="25" s="1"/>
  <c r="C4360" i="25"/>
  <c r="D4360" i="25" s="1"/>
  <c r="C4359" i="25"/>
  <c r="D4359" i="25" s="1"/>
  <c r="C4358" i="25"/>
  <c r="D4358" i="25" s="1"/>
  <c r="C4357" i="25"/>
  <c r="D4357" i="25" s="1"/>
  <c r="C4356" i="25"/>
  <c r="D4356" i="25" s="1"/>
  <c r="C4355" i="25"/>
  <c r="D4355" i="25" s="1"/>
  <c r="C4354" i="25"/>
  <c r="D4354" i="25" s="1"/>
  <c r="C4353" i="25"/>
  <c r="D4353" i="25" s="1"/>
  <c r="C4352" i="25"/>
  <c r="D4352" i="25" s="1"/>
  <c r="C4351" i="25"/>
  <c r="D4351" i="25" s="1"/>
  <c r="C4350" i="25"/>
  <c r="D4350" i="25" s="1"/>
  <c r="C4349" i="25"/>
  <c r="D4349" i="25" s="1"/>
  <c r="C4348" i="25"/>
  <c r="D4348" i="25" s="1"/>
  <c r="C4347" i="25"/>
  <c r="D4347" i="25" s="1"/>
  <c r="C4346" i="25"/>
  <c r="D4346" i="25" s="1"/>
  <c r="C4345" i="25"/>
  <c r="D4345" i="25" s="1"/>
  <c r="C4344" i="25"/>
  <c r="D4344" i="25" s="1"/>
  <c r="C4343" i="25"/>
  <c r="D4343" i="25" s="1"/>
  <c r="C4342" i="25"/>
  <c r="D4342" i="25" s="1"/>
  <c r="C4341" i="25"/>
  <c r="D4341" i="25" s="1"/>
  <c r="C4340" i="25"/>
  <c r="D4340" i="25" s="1"/>
  <c r="C4339" i="25"/>
  <c r="D4339" i="25" s="1"/>
  <c r="C4338" i="25"/>
  <c r="D4338" i="25" s="1"/>
  <c r="C4337" i="25"/>
  <c r="D4337" i="25" s="1"/>
  <c r="C4336" i="25"/>
  <c r="D4336" i="25" s="1"/>
  <c r="C4335" i="25"/>
  <c r="D4335" i="25" s="1"/>
  <c r="C4334" i="25"/>
  <c r="D4334" i="25" s="1"/>
  <c r="C4333" i="25"/>
  <c r="D4333" i="25" s="1"/>
  <c r="C4332" i="25"/>
  <c r="D4332" i="25" s="1"/>
  <c r="C4331" i="25"/>
  <c r="D4331" i="25" s="1"/>
  <c r="C4330" i="25"/>
  <c r="D4330" i="25" s="1"/>
  <c r="C4329" i="25"/>
  <c r="D4329" i="25" s="1"/>
  <c r="C4328" i="25"/>
  <c r="D4328" i="25" s="1"/>
  <c r="C4327" i="25"/>
  <c r="D4327" i="25" s="1"/>
  <c r="C4326" i="25"/>
  <c r="D4326" i="25" s="1"/>
  <c r="C4325" i="25"/>
  <c r="D4325" i="25" s="1"/>
  <c r="C4324" i="25"/>
  <c r="D4324" i="25" s="1"/>
  <c r="C4323" i="25"/>
  <c r="D4323" i="25" s="1"/>
  <c r="C4322" i="25"/>
  <c r="D4322" i="25" s="1"/>
  <c r="C4321" i="25"/>
  <c r="D4321" i="25" s="1"/>
  <c r="C4320" i="25"/>
  <c r="D4320" i="25" s="1"/>
  <c r="C4319" i="25"/>
  <c r="D4319" i="25" s="1"/>
  <c r="C4318" i="25"/>
  <c r="D4318" i="25" s="1"/>
  <c r="C4317" i="25"/>
  <c r="D4317" i="25" s="1"/>
  <c r="C4316" i="25"/>
  <c r="D4316" i="25" s="1"/>
  <c r="C4315" i="25"/>
  <c r="D4315" i="25" s="1"/>
  <c r="C4314" i="25"/>
  <c r="D4314" i="25" s="1"/>
  <c r="C4313" i="25"/>
  <c r="D4313" i="25" s="1"/>
  <c r="C4312" i="25"/>
  <c r="D4312" i="25" s="1"/>
  <c r="C4311" i="25"/>
  <c r="D4311" i="25" s="1"/>
  <c r="C4310" i="25"/>
  <c r="D4310" i="25" s="1"/>
  <c r="C4309" i="25"/>
  <c r="D4309" i="25" s="1"/>
  <c r="C4308" i="25"/>
  <c r="D4308" i="25" s="1"/>
  <c r="C4307" i="25"/>
  <c r="D4307" i="25" s="1"/>
  <c r="C4306" i="25"/>
  <c r="D4306" i="25" s="1"/>
  <c r="C4305" i="25"/>
  <c r="D4305" i="25" s="1"/>
  <c r="C4304" i="25"/>
  <c r="D4304" i="25" s="1"/>
  <c r="C4303" i="25"/>
  <c r="D4303" i="25" s="1"/>
  <c r="C4302" i="25"/>
  <c r="D4302" i="25" s="1"/>
  <c r="C4301" i="25"/>
  <c r="D4301" i="25" s="1"/>
  <c r="C4300" i="25"/>
  <c r="D4300" i="25" s="1"/>
  <c r="C4299" i="25"/>
  <c r="D4299" i="25" s="1"/>
  <c r="C4298" i="25"/>
  <c r="D4298" i="25" s="1"/>
  <c r="C4297" i="25"/>
  <c r="D4297" i="25" s="1"/>
  <c r="C4296" i="25"/>
  <c r="D4296" i="25" s="1"/>
  <c r="C4295" i="25"/>
  <c r="D4295" i="25" s="1"/>
  <c r="C4294" i="25"/>
  <c r="D4294" i="25" s="1"/>
  <c r="C4293" i="25"/>
  <c r="D4293" i="25" s="1"/>
  <c r="C4292" i="25"/>
  <c r="D4292" i="25" s="1"/>
  <c r="C4291" i="25"/>
  <c r="D4291" i="25" s="1"/>
  <c r="C4290" i="25"/>
  <c r="D4290" i="25" s="1"/>
  <c r="C4289" i="25"/>
  <c r="D4289" i="25" s="1"/>
  <c r="C4288" i="25"/>
  <c r="D4288" i="25" s="1"/>
  <c r="C4287" i="25"/>
  <c r="D4287" i="25" s="1"/>
  <c r="C4286" i="25"/>
  <c r="D4286" i="25" s="1"/>
  <c r="C4285" i="25"/>
  <c r="D4285" i="25" s="1"/>
  <c r="C4284" i="25"/>
  <c r="D4284" i="25" s="1"/>
  <c r="C4283" i="25"/>
  <c r="D4283" i="25" s="1"/>
  <c r="C4282" i="25"/>
  <c r="D4282" i="25" s="1"/>
  <c r="C4281" i="25"/>
  <c r="D4281" i="25" s="1"/>
  <c r="C4280" i="25"/>
  <c r="D4280" i="25" s="1"/>
  <c r="C4279" i="25"/>
  <c r="D4279" i="25" s="1"/>
  <c r="C4278" i="25"/>
  <c r="D4278" i="25" s="1"/>
  <c r="C4277" i="25"/>
  <c r="D4277" i="25" s="1"/>
  <c r="C4276" i="25"/>
  <c r="D4276" i="25" s="1"/>
  <c r="C4275" i="25"/>
  <c r="D4275" i="25" s="1"/>
  <c r="C4274" i="25"/>
  <c r="D4274" i="25" s="1"/>
  <c r="C4273" i="25"/>
  <c r="D4273" i="25" s="1"/>
  <c r="C4272" i="25"/>
  <c r="D4272" i="25" s="1"/>
  <c r="C4271" i="25"/>
  <c r="D4271" i="25" s="1"/>
  <c r="C4270" i="25"/>
  <c r="D4270" i="25" s="1"/>
  <c r="C4269" i="25"/>
  <c r="D4269" i="25" s="1"/>
  <c r="C4268" i="25"/>
  <c r="D4268" i="25" s="1"/>
  <c r="C4267" i="25"/>
  <c r="D4267" i="25" s="1"/>
  <c r="C4266" i="25"/>
  <c r="D4266" i="25" s="1"/>
  <c r="C4265" i="25"/>
  <c r="D4265" i="25" s="1"/>
  <c r="C4264" i="25"/>
  <c r="D4264" i="25" s="1"/>
  <c r="C4263" i="25"/>
  <c r="D4263" i="25" s="1"/>
  <c r="C4262" i="25"/>
  <c r="D4262" i="25" s="1"/>
  <c r="C4261" i="25"/>
  <c r="D4261" i="25" s="1"/>
  <c r="C4260" i="25"/>
  <c r="D4260" i="25" s="1"/>
  <c r="C4259" i="25"/>
  <c r="D4259" i="25" s="1"/>
  <c r="C4258" i="25"/>
  <c r="D4258" i="25" s="1"/>
  <c r="C4257" i="25"/>
  <c r="D4257" i="25" s="1"/>
  <c r="C4256" i="25"/>
  <c r="D4256" i="25" s="1"/>
  <c r="C4255" i="25"/>
  <c r="D4255" i="25" s="1"/>
  <c r="C4254" i="25"/>
  <c r="D4254" i="25" s="1"/>
  <c r="C4253" i="25"/>
  <c r="D4253" i="25" s="1"/>
  <c r="C4252" i="25"/>
  <c r="D4252" i="25" s="1"/>
  <c r="C4251" i="25"/>
  <c r="D4251" i="25" s="1"/>
  <c r="C4250" i="25"/>
  <c r="D4250" i="25" s="1"/>
  <c r="C4249" i="25"/>
  <c r="D4249" i="25" s="1"/>
  <c r="C4248" i="25"/>
  <c r="D4248" i="25" s="1"/>
  <c r="C4247" i="25"/>
  <c r="D4247" i="25" s="1"/>
  <c r="C4246" i="25"/>
  <c r="D4246" i="25" s="1"/>
  <c r="C4245" i="25"/>
  <c r="D4245" i="25" s="1"/>
  <c r="C4244" i="25"/>
  <c r="D4244" i="25" s="1"/>
  <c r="C4243" i="25"/>
  <c r="D4243" i="25" s="1"/>
  <c r="C4242" i="25"/>
  <c r="D4242" i="25" s="1"/>
  <c r="C4241" i="25"/>
  <c r="D4241" i="25" s="1"/>
  <c r="C4240" i="25"/>
  <c r="D4240" i="25" s="1"/>
  <c r="C4239" i="25"/>
  <c r="D4239" i="25" s="1"/>
  <c r="C4238" i="25"/>
  <c r="D4238" i="25" s="1"/>
  <c r="C4237" i="25"/>
  <c r="D4237" i="25" s="1"/>
  <c r="C4236" i="25"/>
  <c r="D4236" i="25" s="1"/>
  <c r="C4235" i="25"/>
  <c r="D4235" i="25" s="1"/>
  <c r="C4234" i="25"/>
  <c r="D4234" i="25" s="1"/>
  <c r="C4233" i="25"/>
  <c r="D4233" i="25" s="1"/>
  <c r="C4232" i="25"/>
  <c r="D4232" i="25" s="1"/>
  <c r="C4231" i="25"/>
  <c r="D4231" i="25" s="1"/>
  <c r="C4230" i="25"/>
  <c r="D4230" i="25" s="1"/>
  <c r="C4229" i="25"/>
  <c r="D4229" i="25" s="1"/>
  <c r="C4228" i="25"/>
  <c r="D4228" i="25" s="1"/>
  <c r="C4227" i="25"/>
  <c r="D4227" i="25" s="1"/>
  <c r="C4226" i="25"/>
  <c r="D4226" i="25" s="1"/>
  <c r="C4225" i="25"/>
  <c r="D4225" i="25" s="1"/>
  <c r="C4224" i="25"/>
  <c r="D4224" i="25" s="1"/>
  <c r="C4223" i="25"/>
  <c r="D4223" i="25" s="1"/>
  <c r="C4222" i="25"/>
  <c r="D4222" i="25" s="1"/>
  <c r="C4221" i="25"/>
  <c r="D4221" i="25" s="1"/>
  <c r="C4220" i="25"/>
  <c r="D4220" i="25" s="1"/>
  <c r="C4219" i="25"/>
  <c r="D4219" i="25" s="1"/>
  <c r="C4218" i="25"/>
  <c r="D4218" i="25" s="1"/>
  <c r="C4217" i="25"/>
  <c r="D4217" i="25" s="1"/>
  <c r="C4216" i="25"/>
  <c r="D4216" i="25" s="1"/>
  <c r="C4215" i="25"/>
  <c r="D4215" i="25" s="1"/>
  <c r="C4214" i="25"/>
  <c r="D4214" i="25" s="1"/>
  <c r="C4213" i="25"/>
  <c r="D4213" i="25" s="1"/>
  <c r="C4212" i="25"/>
  <c r="D4212" i="25" s="1"/>
  <c r="C4211" i="25"/>
  <c r="D4211" i="25" s="1"/>
  <c r="C4210" i="25"/>
  <c r="D4210" i="25" s="1"/>
  <c r="C4209" i="25"/>
  <c r="D4209" i="25" s="1"/>
  <c r="C4208" i="25"/>
  <c r="D4208" i="25" s="1"/>
  <c r="C4207" i="25"/>
  <c r="D4207" i="25" s="1"/>
  <c r="C4206" i="25"/>
  <c r="D4206" i="25" s="1"/>
  <c r="C4205" i="25"/>
  <c r="D4205" i="25" s="1"/>
  <c r="C4204" i="25"/>
  <c r="D4204" i="25" s="1"/>
  <c r="C4203" i="25"/>
  <c r="D4203" i="25" s="1"/>
  <c r="C4202" i="25"/>
  <c r="D4202" i="25" s="1"/>
  <c r="C4201" i="25"/>
  <c r="D4201" i="25" s="1"/>
  <c r="C4200" i="25"/>
  <c r="D4200" i="25" s="1"/>
  <c r="C4199" i="25"/>
  <c r="D4199" i="25" s="1"/>
  <c r="C4198" i="25"/>
  <c r="D4198" i="25" s="1"/>
  <c r="C4197" i="25"/>
  <c r="D4197" i="25" s="1"/>
  <c r="C4196" i="25"/>
  <c r="D4196" i="25" s="1"/>
  <c r="C4195" i="25"/>
  <c r="D4195" i="25" s="1"/>
  <c r="C4194" i="25"/>
  <c r="D4194" i="25" s="1"/>
  <c r="C4193" i="25"/>
  <c r="D4193" i="25" s="1"/>
  <c r="C4192" i="25"/>
  <c r="D4192" i="25" s="1"/>
  <c r="C4191" i="25"/>
  <c r="D4191" i="25" s="1"/>
  <c r="C4190" i="25"/>
  <c r="D4190" i="25" s="1"/>
  <c r="C4189" i="25"/>
  <c r="D4189" i="25" s="1"/>
  <c r="C4188" i="25"/>
  <c r="D4188" i="25" s="1"/>
  <c r="C4187" i="25"/>
  <c r="D4187" i="25" s="1"/>
  <c r="C4186" i="25"/>
  <c r="D4186" i="25" s="1"/>
  <c r="C4185" i="25"/>
  <c r="D4185" i="25" s="1"/>
  <c r="C4184" i="25"/>
  <c r="D4184" i="25" s="1"/>
  <c r="C4183" i="25"/>
  <c r="D4183" i="25" s="1"/>
  <c r="C4182" i="25"/>
  <c r="D4182" i="25" s="1"/>
  <c r="C4181" i="25"/>
  <c r="D4181" i="25" s="1"/>
  <c r="C4180" i="25"/>
  <c r="D4180" i="25" s="1"/>
  <c r="C4179" i="25"/>
  <c r="D4179" i="25" s="1"/>
  <c r="C4178" i="25"/>
  <c r="D4178" i="25" s="1"/>
  <c r="C4177" i="25"/>
  <c r="D4177" i="25" s="1"/>
  <c r="C4176" i="25"/>
  <c r="D4176" i="25" s="1"/>
  <c r="C4175" i="25"/>
  <c r="D4175" i="25" s="1"/>
  <c r="C4174" i="25"/>
  <c r="D4174" i="25" s="1"/>
  <c r="C4173" i="25"/>
  <c r="D4173" i="25" s="1"/>
  <c r="C4172" i="25"/>
  <c r="D4172" i="25" s="1"/>
  <c r="C4171" i="25"/>
  <c r="D4171" i="25" s="1"/>
  <c r="C4170" i="25"/>
  <c r="D4170" i="25" s="1"/>
  <c r="C4169" i="25"/>
  <c r="D4169" i="25" s="1"/>
  <c r="C4168" i="25"/>
  <c r="D4168" i="25" s="1"/>
  <c r="C4167" i="25"/>
  <c r="D4167" i="25" s="1"/>
  <c r="C4166" i="25"/>
  <c r="D4166" i="25" s="1"/>
  <c r="C4165" i="25"/>
  <c r="D4165" i="25" s="1"/>
  <c r="C4164" i="25"/>
  <c r="D4164" i="25" s="1"/>
  <c r="C4163" i="25"/>
  <c r="D4163" i="25" s="1"/>
  <c r="C4162" i="25"/>
  <c r="D4162" i="25" s="1"/>
  <c r="C4161" i="25"/>
  <c r="D4161" i="25" s="1"/>
  <c r="C4160" i="25"/>
  <c r="D4160" i="25" s="1"/>
  <c r="C4159" i="25"/>
  <c r="D4159" i="25" s="1"/>
  <c r="C4158" i="25"/>
  <c r="D4158" i="25" s="1"/>
  <c r="C4157" i="25"/>
  <c r="D4157" i="25" s="1"/>
  <c r="C4156" i="25"/>
  <c r="D4156" i="25" s="1"/>
  <c r="C4155" i="25"/>
  <c r="D4155" i="25" s="1"/>
  <c r="C4154" i="25"/>
  <c r="D4154" i="25" s="1"/>
  <c r="C4153" i="25"/>
  <c r="D4153" i="25" s="1"/>
  <c r="C4152" i="25"/>
  <c r="D4152" i="25" s="1"/>
  <c r="C4151" i="25"/>
  <c r="D4151" i="25" s="1"/>
  <c r="C4150" i="25"/>
  <c r="D4150" i="25" s="1"/>
  <c r="C4149" i="25"/>
  <c r="D4149" i="25" s="1"/>
  <c r="C4148" i="25"/>
  <c r="D4148" i="25" s="1"/>
  <c r="C4147" i="25"/>
  <c r="D4147" i="25" s="1"/>
  <c r="C4146" i="25"/>
  <c r="D4146" i="25" s="1"/>
  <c r="C4145" i="25"/>
  <c r="D4145" i="25" s="1"/>
  <c r="C4144" i="25"/>
  <c r="D4144" i="25" s="1"/>
  <c r="C4143" i="25"/>
  <c r="D4143" i="25" s="1"/>
  <c r="C4142" i="25"/>
  <c r="D4142" i="25" s="1"/>
  <c r="C4141" i="25"/>
  <c r="D4141" i="25" s="1"/>
  <c r="C4140" i="25"/>
  <c r="D4140" i="25" s="1"/>
  <c r="C4139" i="25"/>
  <c r="D4139" i="25" s="1"/>
  <c r="C4138" i="25"/>
  <c r="D4138" i="25" s="1"/>
  <c r="C4137" i="25"/>
  <c r="D4137" i="25" s="1"/>
  <c r="C4136" i="25"/>
  <c r="D4136" i="25" s="1"/>
  <c r="C4135" i="25"/>
  <c r="D4135" i="25" s="1"/>
  <c r="C4134" i="25"/>
  <c r="D4134" i="25" s="1"/>
  <c r="C4133" i="25"/>
  <c r="D4133" i="25" s="1"/>
  <c r="C4132" i="25"/>
  <c r="D4132" i="25" s="1"/>
  <c r="C4131" i="25"/>
  <c r="D4131" i="25" s="1"/>
  <c r="C4130" i="25"/>
  <c r="D4130" i="25" s="1"/>
  <c r="C4129" i="25"/>
  <c r="D4129" i="25" s="1"/>
  <c r="C4128" i="25"/>
  <c r="D4128" i="25" s="1"/>
  <c r="C4127" i="25"/>
  <c r="D4127" i="25" s="1"/>
  <c r="C4126" i="25"/>
  <c r="D4126" i="25" s="1"/>
  <c r="C4125" i="25"/>
  <c r="D4125" i="25" s="1"/>
  <c r="C4124" i="25"/>
  <c r="D4124" i="25" s="1"/>
  <c r="C4123" i="25"/>
  <c r="D4123" i="25" s="1"/>
  <c r="C4122" i="25"/>
  <c r="D4122" i="25" s="1"/>
  <c r="C4121" i="25"/>
  <c r="D4121" i="25" s="1"/>
  <c r="C4120" i="25"/>
  <c r="D4120" i="25" s="1"/>
  <c r="C4119" i="25"/>
  <c r="D4119" i="25" s="1"/>
  <c r="C4118" i="25"/>
  <c r="D4118" i="25" s="1"/>
  <c r="C4117" i="25"/>
  <c r="D4117" i="25" s="1"/>
  <c r="C4116" i="25"/>
  <c r="D4116" i="25" s="1"/>
  <c r="C4115" i="25"/>
  <c r="D4115" i="25" s="1"/>
  <c r="C4114" i="25"/>
  <c r="D4114" i="25" s="1"/>
  <c r="C4113" i="25"/>
  <c r="D4113" i="25" s="1"/>
  <c r="C4112" i="25"/>
  <c r="D4112" i="25" s="1"/>
  <c r="C4111" i="25"/>
  <c r="D4111" i="25" s="1"/>
  <c r="C4110" i="25"/>
  <c r="D4110" i="25" s="1"/>
  <c r="C4109" i="25"/>
  <c r="D4109" i="25" s="1"/>
  <c r="C4108" i="25"/>
  <c r="D4108" i="25" s="1"/>
  <c r="C4107" i="25"/>
  <c r="D4107" i="25" s="1"/>
  <c r="C4106" i="25"/>
  <c r="D4106" i="25" s="1"/>
  <c r="C4105" i="25"/>
  <c r="D4105" i="25" s="1"/>
  <c r="C4104" i="25"/>
  <c r="D4104" i="25" s="1"/>
  <c r="C4103" i="25"/>
  <c r="D4103" i="25" s="1"/>
  <c r="C4102" i="25"/>
  <c r="D4102" i="25" s="1"/>
  <c r="C4101" i="25"/>
  <c r="D4101" i="25" s="1"/>
  <c r="C4100" i="25"/>
  <c r="D4100" i="25" s="1"/>
  <c r="C4099" i="25"/>
  <c r="D4099" i="25" s="1"/>
  <c r="C4098" i="25"/>
  <c r="D4098" i="25" s="1"/>
  <c r="C4097" i="25"/>
  <c r="D4097" i="25" s="1"/>
  <c r="C4096" i="25"/>
  <c r="D4096" i="25" s="1"/>
  <c r="C4095" i="25"/>
  <c r="D4095" i="25" s="1"/>
  <c r="C4094" i="25"/>
  <c r="D4094" i="25" s="1"/>
  <c r="C4093" i="25"/>
  <c r="D4093" i="25" s="1"/>
  <c r="C4092" i="25"/>
  <c r="D4092" i="25" s="1"/>
  <c r="C4091" i="25"/>
  <c r="D4091" i="25" s="1"/>
  <c r="C4090" i="25"/>
  <c r="D4090" i="25" s="1"/>
  <c r="C4089" i="25"/>
  <c r="D4089" i="25" s="1"/>
  <c r="C4088" i="25"/>
  <c r="D4088" i="25" s="1"/>
  <c r="C4087" i="25"/>
  <c r="D4087" i="25" s="1"/>
  <c r="C4086" i="25"/>
  <c r="D4086" i="25" s="1"/>
  <c r="C4085" i="25"/>
  <c r="D4085" i="25" s="1"/>
  <c r="C4084" i="25"/>
  <c r="D4084" i="25" s="1"/>
  <c r="C4083" i="25"/>
  <c r="D4083" i="25" s="1"/>
  <c r="C4082" i="25"/>
  <c r="D4082" i="25" s="1"/>
  <c r="C4081" i="25"/>
  <c r="D4081" i="25" s="1"/>
  <c r="C4080" i="25"/>
  <c r="D4080" i="25" s="1"/>
  <c r="C4079" i="25"/>
  <c r="D4079" i="25" s="1"/>
  <c r="C4078" i="25"/>
  <c r="D4078" i="25" s="1"/>
  <c r="C4077" i="25"/>
  <c r="D4077" i="25" s="1"/>
  <c r="C4076" i="25"/>
  <c r="D4076" i="25" s="1"/>
  <c r="C4075" i="25"/>
  <c r="D4075" i="25" s="1"/>
  <c r="C4074" i="25"/>
  <c r="D4074" i="25" s="1"/>
  <c r="C4073" i="25"/>
  <c r="D4073" i="25" s="1"/>
  <c r="C4072" i="25"/>
  <c r="D4072" i="25" s="1"/>
  <c r="C4071" i="25"/>
  <c r="D4071" i="25" s="1"/>
  <c r="C4070" i="25"/>
  <c r="D4070" i="25" s="1"/>
  <c r="C4069" i="25"/>
  <c r="D4069" i="25" s="1"/>
  <c r="C4068" i="25"/>
  <c r="D4068" i="25" s="1"/>
  <c r="C4067" i="25"/>
  <c r="D4067" i="25" s="1"/>
  <c r="C4066" i="25"/>
  <c r="D4066" i="25" s="1"/>
  <c r="C4065" i="25"/>
  <c r="D4065" i="25" s="1"/>
  <c r="C4064" i="25"/>
  <c r="D4064" i="25" s="1"/>
  <c r="C4063" i="25"/>
  <c r="D4063" i="25" s="1"/>
  <c r="C4062" i="25"/>
  <c r="D4062" i="25" s="1"/>
  <c r="C4061" i="25"/>
  <c r="D4061" i="25" s="1"/>
  <c r="C4060" i="25"/>
  <c r="D4060" i="25" s="1"/>
  <c r="C4059" i="25"/>
  <c r="D4059" i="25" s="1"/>
  <c r="C4058" i="25"/>
  <c r="D4058" i="25" s="1"/>
  <c r="C4057" i="25"/>
  <c r="D4057" i="25" s="1"/>
  <c r="C4056" i="25"/>
  <c r="D4056" i="25" s="1"/>
  <c r="C4055" i="25"/>
  <c r="D4055" i="25" s="1"/>
  <c r="C4054" i="25"/>
  <c r="D4054" i="25" s="1"/>
  <c r="C4053" i="25"/>
  <c r="D4053" i="25" s="1"/>
  <c r="C4052" i="25"/>
  <c r="D4052" i="25" s="1"/>
  <c r="C4051" i="25"/>
  <c r="D4051" i="25" s="1"/>
  <c r="C4050" i="25"/>
  <c r="D4050" i="25" s="1"/>
  <c r="C4049" i="25"/>
  <c r="D4049" i="25" s="1"/>
  <c r="C4048" i="25"/>
  <c r="D4048" i="25" s="1"/>
  <c r="C4047" i="25"/>
  <c r="D4047" i="25" s="1"/>
  <c r="C4046" i="25"/>
  <c r="D4046" i="25" s="1"/>
  <c r="C4045" i="25"/>
  <c r="D4045" i="25" s="1"/>
  <c r="C4044" i="25"/>
  <c r="D4044" i="25" s="1"/>
  <c r="C4043" i="25"/>
  <c r="D4043" i="25" s="1"/>
  <c r="C4042" i="25"/>
  <c r="D4042" i="25" s="1"/>
  <c r="C4041" i="25"/>
  <c r="D4041" i="25" s="1"/>
  <c r="C4040" i="25"/>
  <c r="D4040" i="25" s="1"/>
  <c r="C4039" i="25"/>
  <c r="D4039" i="25" s="1"/>
  <c r="C4038" i="25"/>
  <c r="D4038" i="25" s="1"/>
  <c r="C4037" i="25"/>
  <c r="D4037" i="25" s="1"/>
  <c r="C4036" i="25"/>
  <c r="D4036" i="25" s="1"/>
  <c r="C4035" i="25"/>
  <c r="D4035" i="25" s="1"/>
  <c r="C4034" i="25"/>
  <c r="D4034" i="25" s="1"/>
  <c r="C4033" i="25"/>
  <c r="D4033" i="25" s="1"/>
  <c r="C4032" i="25"/>
  <c r="D4032" i="25" s="1"/>
  <c r="C4031" i="25"/>
  <c r="D4031" i="25" s="1"/>
  <c r="C4030" i="25"/>
  <c r="D4030" i="25" s="1"/>
  <c r="C4029" i="25"/>
  <c r="D4029" i="25" s="1"/>
  <c r="C4028" i="25"/>
  <c r="D4028" i="25" s="1"/>
  <c r="C4027" i="25"/>
  <c r="D4027" i="25" s="1"/>
  <c r="C4026" i="25"/>
  <c r="D4026" i="25" s="1"/>
  <c r="C4025" i="25"/>
  <c r="D4025" i="25" s="1"/>
  <c r="C4024" i="25"/>
  <c r="D4024" i="25" s="1"/>
  <c r="C4023" i="25"/>
  <c r="D4023" i="25" s="1"/>
  <c r="C4022" i="25"/>
  <c r="D4022" i="25" s="1"/>
  <c r="C4021" i="25"/>
  <c r="D4021" i="25" s="1"/>
  <c r="C4020" i="25"/>
  <c r="D4020" i="25" s="1"/>
  <c r="C4019" i="25"/>
  <c r="D4019" i="25" s="1"/>
  <c r="C4018" i="25"/>
  <c r="D4018" i="25" s="1"/>
  <c r="C4017" i="25"/>
  <c r="D4017" i="25" s="1"/>
  <c r="C4016" i="25"/>
  <c r="D4016" i="25" s="1"/>
  <c r="C4015" i="25"/>
  <c r="D4015" i="25" s="1"/>
  <c r="C4014" i="25"/>
  <c r="D4014" i="25" s="1"/>
  <c r="C4013" i="25"/>
  <c r="D4013" i="25" s="1"/>
  <c r="C4012" i="25"/>
  <c r="D4012" i="25" s="1"/>
  <c r="C4011" i="25"/>
  <c r="D4011" i="25" s="1"/>
  <c r="C4010" i="25"/>
  <c r="D4010" i="25" s="1"/>
  <c r="C4009" i="25"/>
  <c r="D4009" i="25" s="1"/>
  <c r="C4008" i="25"/>
  <c r="D4008" i="25" s="1"/>
  <c r="C4007" i="25"/>
  <c r="D4007" i="25" s="1"/>
  <c r="C4006" i="25"/>
  <c r="D4006" i="25" s="1"/>
  <c r="C4005" i="25"/>
  <c r="D4005" i="25" s="1"/>
  <c r="C4004" i="25"/>
  <c r="D4004" i="25" s="1"/>
  <c r="C4003" i="25"/>
  <c r="D4003" i="25" s="1"/>
  <c r="C4002" i="25"/>
  <c r="D4002" i="25" s="1"/>
  <c r="C4001" i="25"/>
  <c r="D4001" i="25" s="1"/>
  <c r="C4000" i="25"/>
  <c r="D4000" i="25" s="1"/>
  <c r="C3999" i="25"/>
  <c r="D3999" i="25" s="1"/>
  <c r="C3998" i="25"/>
  <c r="D3998" i="25" s="1"/>
  <c r="C3997" i="25"/>
  <c r="D3997" i="25" s="1"/>
  <c r="C3996" i="25"/>
  <c r="D3996" i="25" s="1"/>
  <c r="C3995" i="25"/>
  <c r="D3995" i="25" s="1"/>
  <c r="C3994" i="25"/>
  <c r="D3994" i="25" s="1"/>
  <c r="C3993" i="25"/>
  <c r="D3993" i="25" s="1"/>
  <c r="C3992" i="25"/>
  <c r="D3992" i="25" s="1"/>
  <c r="C3991" i="25"/>
  <c r="D3991" i="25" s="1"/>
  <c r="C3990" i="25"/>
  <c r="D3990" i="25" s="1"/>
  <c r="C3989" i="25"/>
  <c r="D3989" i="25" s="1"/>
  <c r="C3988" i="25"/>
  <c r="D3988" i="25" s="1"/>
  <c r="C3987" i="25"/>
  <c r="D3987" i="25" s="1"/>
  <c r="C3986" i="25"/>
  <c r="D3986" i="25" s="1"/>
  <c r="C3985" i="25"/>
  <c r="D3985" i="25" s="1"/>
  <c r="C3984" i="25"/>
  <c r="D3984" i="25" s="1"/>
  <c r="C3983" i="25"/>
  <c r="D3983" i="25" s="1"/>
  <c r="C3982" i="25"/>
  <c r="D3982" i="25" s="1"/>
  <c r="C3981" i="25"/>
  <c r="D3981" i="25" s="1"/>
  <c r="C3980" i="25"/>
  <c r="D3980" i="25" s="1"/>
  <c r="C3979" i="25"/>
  <c r="D3979" i="25" s="1"/>
  <c r="C3978" i="25"/>
  <c r="D3978" i="25" s="1"/>
  <c r="C3977" i="25"/>
  <c r="D3977" i="25" s="1"/>
  <c r="C3976" i="25"/>
  <c r="D3976" i="25" s="1"/>
  <c r="C3975" i="25"/>
  <c r="D3975" i="25" s="1"/>
  <c r="C3974" i="25"/>
  <c r="D3974" i="25" s="1"/>
  <c r="C3973" i="25"/>
  <c r="D3973" i="25" s="1"/>
  <c r="C3972" i="25"/>
  <c r="D3972" i="25" s="1"/>
  <c r="C3971" i="25"/>
  <c r="D3971" i="25" s="1"/>
  <c r="C3970" i="25"/>
  <c r="D3970" i="25" s="1"/>
  <c r="C3969" i="25"/>
  <c r="D3969" i="25" s="1"/>
  <c r="C3968" i="25"/>
  <c r="D3968" i="25" s="1"/>
  <c r="C3967" i="25"/>
  <c r="D3967" i="25" s="1"/>
  <c r="C3966" i="25"/>
  <c r="D3966" i="25" s="1"/>
  <c r="C3965" i="25"/>
  <c r="D3965" i="25" s="1"/>
  <c r="C3964" i="25"/>
  <c r="D3964" i="25" s="1"/>
  <c r="C3963" i="25"/>
  <c r="D3963" i="25" s="1"/>
  <c r="C3962" i="25"/>
  <c r="D3962" i="25" s="1"/>
  <c r="C3961" i="25"/>
  <c r="D3961" i="25" s="1"/>
  <c r="C3960" i="25"/>
  <c r="D3960" i="25" s="1"/>
  <c r="C3959" i="25"/>
  <c r="D3959" i="25" s="1"/>
  <c r="C3958" i="25"/>
  <c r="D3958" i="25" s="1"/>
  <c r="C3957" i="25"/>
  <c r="D3957" i="25" s="1"/>
  <c r="C3956" i="25"/>
  <c r="D3956" i="25" s="1"/>
  <c r="C3955" i="25"/>
  <c r="D3955" i="25" s="1"/>
  <c r="C3954" i="25"/>
  <c r="D3954" i="25" s="1"/>
  <c r="C3953" i="25"/>
  <c r="D3953" i="25" s="1"/>
  <c r="C3952" i="25"/>
  <c r="D3952" i="25" s="1"/>
  <c r="C3951" i="25"/>
  <c r="D3951" i="25" s="1"/>
  <c r="C3950" i="25"/>
  <c r="D3950" i="25" s="1"/>
  <c r="C3949" i="25"/>
  <c r="D3949" i="25" s="1"/>
  <c r="C3948" i="25"/>
  <c r="D3948" i="25" s="1"/>
  <c r="C3947" i="25"/>
  <c r="D3947" i="25" s="1"/>
  <c r="C3946" i="25"/>
  <c r="D3946" i="25" s="1"/>
  <c r="C3945" i="25"/>
  <c r="D3945" i="25" s="1"/>
  <c r="C3944" i="25"/>
  <c r="D3944" i="25" s="1"/>
  <c r="C3943" i="25"/>
  <c r="D3943" i="25" s="1"/>
  <c r="C3942" i="25"/>
  <c r="D3942" i="25" s="1"/>
  <c r="C3941" i="25"/>
  <c r="D3941" i="25" s="1"/>
  <c r="C3940" i="25"/>
  <c r="D3940" i="25" s="1"/>
  <c r="C3939" i="25"/>
  <c r="D3939" i="25" s="1"/>
  <c r="C3938" i="25"/>
  <c r="D3938" i="25" s="1"/>
  <c r="C3937" i="25"/>
  <c r="D3937" i="25" s="1"/>
  <c r="C3936" i="25"/>
  <c r="D3936" i="25" s="1"/>
  <c r="C3935" i="25"/>
  <c r="D3935" i="25" s="1"/>
  <c r="C3934" i="25"/>
  <c r="D3934" i="25" s="1"/>
  <c r="C3933" i="25"/>
  <c r="D3933" i="25" s="1"/>
  <c r="C3932" i="25"/>
  <c r="D3932" i="25" s="1"/>
  <c r="C3931" i="25"/>
  <c r="D3931" i="25" s="1"/>
  <c r="C3930" i="25"/>
  <c r="D3930" i="25" s="1"/>
  <c r="C3929" i="25"/>
  <c r="D3929" i="25" s="1"/>
  <c r="C3928" i="25"/>
  <c r="D3928" i="25" s="1"/>
  <c r="C3927" i="25"/>
  <c r="D3927" i="25" s="1"/>
  <c r="C3926" i="25"/>
  <c r="D3926" i="25" s="1"/>
  <c r="C3925" i="25"/>
  <c r="D3925" i="25" s="1"/>
  <c r="C3924" i="25"/>
  <c r="D3924" i="25" s="1"/>
  <c r="C3923" i="25"/>
  <c r="D3923" i="25" s="1"/>
  <c r="C3922" i="25"/>
  <c r="D3922" i="25" s="1"/>
  <c r="C3921" i="25"/>
  <c r="D3921" i="25" s="1"/>
  <c r="C3920" i="25"/>
  <c r="D3920" i="25" s="1"/>
  <c r="C3919" i="25"/>
  <c r="D3919" i="25" s="1"/>
  <c r="C3918" i="25"/>
  <c r="D3918" i="25" s="1"/>
  <c r="C3917" i="25"/>
  <c r="D3917" i="25" s="1"/>
  <c r="C3916" i="25"/>
  <c r="D3916" i="25" s="1"/>
  <c r="C3915" i="25"/>
  <c r="D3915" i="25" s="1"/>
  <c r="C3914" i="25"/>
  <c r="D3914" i="25" s="1"/>
  <c r="C3913" i="25"/>
  <c r="D3913" i="25" s="1"/>
  <c r="C3912" i="25"/>
  <c r="D3912" i="25" s="1"/>
  <c r="C3911" i="25"/>
  <c r="D3911" i="25" s="1"/>
  <c r="C3910" i="25"/>
  <c r="D3910" i="25" s="1"/>
  <c r="C3909" i="25"/>
  <c r="D3909" i="25" s="1"/>
  <c r="C3908" i="25"/>
  <c r="D3908" i="25" s="1"/>
  <c r="C3907" i="25"/>
  <c r="D3907" i="25" s="1"/>
  <c r="C3906" i="25"/>
  <c r="D3906" i="25" s="1"/>
  <c r="C3905" i="25"/>
  <c r="D3905" i="25" s="1"/>
  <c r="C3904" i="25"/>
  <c r="D3904" i="25" s="1"/>
  <c r="C3903" i="25"/>
  <c r="D3903" i="25" s="1"/>
  <c r="C3902" i="25"/>
  <c r="D3902" i="25" s="1"/>
  <c r="C3901" i="25"/>
  <c r="D3901" i="25" s="1"/>
  <c r="C3900" i="25"/>
  <c r="D3900" i="25" s="1"/>
  <c r="C3899" i="25"/>
  <c r="D3899" i="25" s="1"/>
  <c r="C3898" i="25"/>
  <c r="D3898" i="25" s="1"/>
  <c r="C3897" i="25"/>
  <c r="D3897" i="25" s="1"/>
  <c r="C3896" i="25"/>
  <c r="D3896" i="25" s="1"/>
  <c r="C3895" i="25"/>
  <c r="D3895" i="25" s="1"/>
  <c r="C3894" i="25"/>
  <c r="D3894" i="25" s="1"/>
  <c r="C3893" i="25"/>
  <c r="D3893" i="25" s="1"/>
  <c r="C3892" i="25"/>
  <c r="D3892" i="25" s="1"/>
  <c r="C3891" i="25"/>
  <c r="D3891" i="25" s="1"/>
  <c r="C3890" i="25"/>
  <c r="D3890" i="25" s="1"/>
  <c r="C3889" i="25"/>
  <c r="D3889" i="25" s="1"/>
  <c r="C3888" i="25"/>
  <c r="D3888" i="25" s="1"/>
  <c r="C3887" i="25"/>
  <c r="D3887" i="25" s="1"/>
  <c r="C3886" i="25"/>
  <c r="D3886" i="25" s="1"/>
  <c r="C3885" i="25"/>
  <c r="D3885" i="25" s="1"/>
  <c r="C3884" i="25"/>
  <c r="D3884" i="25" s="1"/>
  <c r="C3883" i="25"/>
  <c r="D3883" i="25" s="1"/>
  <c r="C3882" i="25"/>
  <c r="D3882" i="25" s="1"/>
  <c r="C3881" i="25"/>
  <c r="D3881" i="25" s="1"/>
  <c r="C3880" i="25"/>
  <c r="D3880" i="25" s="1"/>
  <c r="C3879" i="25"/>
  <c r="D3879" i="25" s="1"/>
  <c r="C3878" i="25"/>
  <c r="D3878" i="25" s="1"/>
  <c r="C3877" i="25"/>
  <c r="D3877" i="25" s="1"/>
  <c r="C3876" i="25"/>
  <c r="D3876" i="25" s="1"/>
  <c r="C3875" i="25"/>
  <c r="D3875" i="25" s="1"/>
  <c r="C3874" i="25"/>
  <c r="D3874" i="25" s="1"/>
  <c r="C3873" i="25"/>
  <c r="D3873" i="25" s="1"/>
  <c r="C3872" i="25"/>
  <c r="D3872" i="25" s="1"/>
  <c r="C3871" i="25"/>
  <c r="D3871" i="25" s="1"/>
  <c r="C3870" i="25"/>
  <c r="D3870" i="25" s="1"/>
  <c r="C3869" i="25"/>
  <c r="D3869" i="25" s="1"/>
  <c r="C3868" i="25"/>
  <c r="D3868" i="25" s="1"/>
  <c r="C3867" i="25"/>
  <c r="D3867" i="25" s="1"/>
  <c r="C3866" i="25"/>
  <c r="D3866" i="25" s="1"/>
  <c r="C3865" i="25"/>
  <c r="D3865" i="25" s="1"/>
  <c r="C3864" i="25"/>
  <c r="D3864" i="25" s="1"/>
  <c r="C3863" i="25"/>
  <c r="D3863" i="25" s="1"/>
  <c r="C3862" i="25"/>
  <c r="D3862" i="25" s="1"/>
  <c r="C3861" i="25"/>
  <c r="D3861" i="25" s="1"/>
  <c r="C3860" i="25"/>
  <c r="D3860" i="25" s="1"/>
  <c r="C3859" i="25"/>
  <c r="D3859" i="25" s="1"/>
  <c r="C3858" i="25"/>
  <c r="D3858" i="25" s="1"/>
  <c r="C3857" i="25"/>
  <c r="D3857" i="25" s="1"/>
  <c r="C3856" i="25"/>
  <c r="D3856" i="25" s="1"/>
  <c r="C3855" i="25"/>
  <c r="D3855" i="25" s="1"/>
  <c r="C3854" i="25"/>
  <c r="D3854" i="25" s="1"/>
  <c r="C3853" i="25"/>
  <c r="D3853" i="25" s="1"/>
  <c r="C3852" i="25"/>
  <c r="D3852" i="25" s="1"/>
  <c r="C3851" i="25"/>
  <c r="D3851" i="25" s="1"/>
  <c r="C3850" i="25"/>
  <c r="D3850" i="25" s="1"/>
  <c r="C3849" i="25"/>
  <c r="D3849" i="25" s="1"/>
  <c r="C3848" i="25"/>
  <c r="D3848" i="25" s="1"/>
  <c r="C3847" i="25"/>
  <c r="D3847" i="25" s="1"/>
  <c r="C3846" i="25"/>
  <c r="D3846" i="25" s="1"/>
  <c r="C3845" i="25"/>
  <c r="D3845" i="25" s="1"/>
  <c r="C3844" i="25"/>
  <c r="D3844" i="25" s="1"/>
  <c r="C3843" i="25"/>
  <c r="D3843" i="25" s="1"/>
  <c r="C3842" i="25"/>
  <c r="D3842" i="25" s="1"/>
  <c r="C3841" i="25"/>
  <c r="D3841" i="25" s="1"/>
  <c r="C3840" i="25"/>
  <c r="D3840" i="25" s="1"/>
  <c r="C3839" i="25"/>
  <c r="D3839" i="25" s="1"/>
  <c r="C3838" i="25"/>
  <c r="D3838" i="25" s="1"/>
  <c r="C3837" i="25"/>
  <c r="D3837" i="25" s="1"/>
  <c r="C3836" i="25"/>
  <c r="D3836" i="25" s="1"/>
  <c r="C3835" i="25"/>
  <c r="D3835" i="25" s="1"/>
  <c r="C3834" i="25"/>
  <c r="D3834" i="25" s="1"/>
  <c r="C3833" i="25"/>
  <c r="D3833" i="25" s="1"/>
  <c r="C3832" i="25"/>
  <c r="D3832" i="25" s="1"/>
  <c r="C3831" i="25"/>
  <c r="D3831" i="25" s="1"/>
  <c r="C3830" i="25"/>
  <c r="D3830" i="25" s="1"/>
  <c r="C3829" i="25"/>
  <c r="D3829" i="25" s="1"/>
  <c r="C3828" i="25"/>
  <c r="D3828" i="25" s="1"/>
  <c r="C3827" i="25"/>
  <c r="D3827" i="25" s="1"/>
  <c r="C3826" i="25"/>
  <c r="D3826" i="25" s="1"/>
  <c r="C3825" i="25"/>
  <c r="D3825" i="25" s="1"/>
  <c r="C3824" i="25"/>
  <c r="D3824" i="25" s="1"/>
  <c r="C3823" i="25"/>
  <c r="D3823" i="25" s="1"/>
  <c r="C3822" i="25"/>
  <c r="D3822" i="25" s="1"/>
  <c r="C3821" i="25"/>
  <c r="D3821" i="25" s="1"/>
  <c r="C3820" i="25"/>
  <c r="D3820" i="25" s="1"/>
  <c r="C3819" i="25"/>
  <c r="D3819" i="25" s="1"/>
  <c r="C3818" i="25"/>
  <c r="D3818" i="25" s="1"/>
  <c r="C3817" i="25"/>
  <c r="D3817" i="25" s="1"/>
  <c r="C3816" i="25"/>
  <c r="D3816" i="25" s="1"/>
  <c r="C3815" i="25"/>
  <c r="D3815" i="25" s="1"/>
  <c r="C3814" i="25"/>
  <c r="D3814" i="25" s="1"/>
  <c r="C3813" i="25"/>
  <c r="D3813" i="25" s="1"/>
  <c r="C3812" i="25"/>
  <c r="D3812" i="25" s="1"/>
  <c r="C3811" i="25"/>
  <c r="D3811" i="25" s="1"/>
  <c r="C3810" i="25"/>
  <c r="D3810" i="25" s="1"/>
  <c r="C3809" i="25"/>
  <c r="D3809" i="25" s="1"/>
  <c r="C3808" i="25"/>
  <c r="D3808" i="25" s="1"/>
  <c r="C3807" i="25"/>
  <c r="D3807" i="25" s="1"/>
  <c r="C3806" i="25"/>
  <c r="D3806" i="25" s="1"/>
  <c r="C3805" i="25"/>
  <c r="D3805" i="25" s="1"/>
  <c r="C3804" i="25"/>
  <c r="D3804" i="25" s="1"/>
  <c r="C3803" i="25"/>
  <c r="D3803" i="25" s="1"/>
  <c r="C3802" i="25"/>
  <c r="D3802" i="25" s="1"/>
  <c r="C3801" i="25"/>
  <c r="D3801" i="25" s="1"/>
  <c r="C3800" i="25"/>
  <c r="D3800" i="25" s="1"/>
  <c r="C3799" i="25"/>
  <c r="D3799" i="25" s="1"/>
  <c r="C3798" i="25"/>
  <c r="D3798" i="25" s="1"/>
  <c r="C3797" i="25"/>
  <c r="D3797" i="25" s="1"/>
  <c r="C3796" i="25"/>
  <c r="D3796" i="25" s="1"/>
  <c r="C3795" i="25"/>
  <c r="D3795" i="25" s="1"/>
  <c r="C3794" i="25"/>
  <c r="D3794" i="25" s="1"/>
  <c r="C3793" i="25"/>
  <c r="D3793" i="25" s="1"/>
  <c r="C3792" i="25"/>
  <c r="D3792" i="25" s="1"/>
  <c r="C3791" i="25"/>
  <c r="D3791" i="25" s="1"/>
  <c r="C3790" i="25"/>
  <c r="D3790" i="25" s="1"/>
  <c r="C3789" i="25"/>
  <c r="D3789" i="25" s="1"/>
  <c r="C3788" i="25"/>
  <c r="D3788" i="25" s="1"/>
  <c r="C3787" i="25"/>
  <c r="D3787" i="25" s="1"/>
  <c r="C3786" i="25"/>
  <c r="D3786" i="25" s="1"/>
  <c r="C3785" i="25"/>
  <c r="D3785" i="25" s="1"/>
  <c r="C3784" i="25"/>
  <c r="D3784" i="25" s="1"/>
  <c r="C3783" i="25"/>
  <c r="D3783" i="25" s="1"/>
  <c r="C3782" i="25"/>
  <c r="D3782" i="25" s="1"/>
  <c r="C3781" i="25"/>
  <c r="D3781" i="25" s="1"/>
  <c r="C3780" i="25"/>
  <c r="D3780" i="25" s="1"/>
  <c r="C3779" i="25"/>
  <c r="D3779" i="25" s="1"/>
  <c r="C3778" i="25"/>
  <c r="D3778" i="25" s="1"/>
  <c r="C3777" i="25"/>
  <c r="D3777" i="25" s="1"/>
  <c r="C3776" i="25"/>
  <c r="D3776" i="25" s="1"/>
  <c r="C3775" i="25"/>
  <c r="D3775" i="25" s="1"/>
  <c r="C3774" i="25"/>
  <c r="D3774" i="25" s="1"/>
  <c r="C3773" i="25"/>
  <c r="D3773" i="25" s="1"/>
  <c r="C3772" i="25"/>
  <c r="D3772" i="25" s="1"/>
  <c r="C3771" i="25"/>
  <c r="D3771" i="25" s="1"/>
  <c r="C3770" i="25"/>
  <c r="D3770" i="25" s="1"/>
  <c r="C3769" i="25"/>
  <c r="D3769" i="25" s="1"/>
  <c r="C3768" i="25"/>
  <c r="D3768" i="25" s="1"/>
  <c r="C3767" i="25"/>
  <c r="D3767" i="25" s="1"/>
  <c r="C3766" i="25"/>
  <c r="D3766" i="25" s="1"/>
  <c r="C3765" i="25"/>
  <c r="D3765" i="25" s="1"/>
  <c r="C3764" i="25"/>
  <c r="D3764" i="25" s="1"/>
  <c r="C3763" i="25"/>
  <c r="D3763" i="25" s="1"/>
  <c r="C3762" i="25"/>
  <c r="D3762" i="25" s="1"/>
  <c r="C3761" i="25"/>
  <c r="D3761" i="25" s="1"/>
  <c r="C3760" i="25"/>
  <c r="D3760" i="25" s="1"/>
  <c r="C3759" i="25"/>
  <c r="D3759" i="25" s="1"/>
  <c r="C3758" i="25"/>
  <c r="D3758" i="25" s="1"/>
  <c r="C3757" i="25"/>
  <c r="D3757" i="25" s="1"/>
  <c r="C3756" i="25"/>
  <c r="D3756" i="25" s="1"/>
  <c r="C3755" i="25"/>
  <c r="D3755" i="25" s="1"/>
  <c r="C3754" i="25"/>
  <c r="D3754" i="25" s="1"/>
  <c r="C3753" i="25"/>
  <c r="D3753" i="25" s="1"/>
  <c r="C3752" i="25"/>
  <c r="D3752" i="25" s="1"/>
  <c r="C3751" i="25"/>
  <c r="D3751" i="25" s="1"/>
  <c r="C3750" i="25"/>
  <c r="D3750" i="25" s="1"/>
  <c r="C3749" i="25"/>
  <c r="D3749" i="25" s="1"/>
  <c r="C3748" i="25"/>
  <c r="D3748" i="25" s="1"/>
  <c r="C3747" i="25"/>
  <c r="D3747" i="25" s="1"/>
  <c r="C3746" i="25"/>
  <c r="D3746" i="25" s="1"/>
  <c r="C3745" i="25"/>
  <c r="D3745" i="25" s="1"/>
  <c r="C3744" i="25"/>
  <c r="D3744" i="25" s="1"/>
  <c r="C3743" i="25"/>
  <c r="D3743" i="25" s="1"/>
  <c r="C3742" i="25"/>
  <c r="D3742" i="25" s="1"/>
  <c r="C3741" i="25"/>
  <c r="D3741" i="25" s="1"/>
  <c r="C3740" i="25"/>
  <c r="D3740" i="25" s="1"/>
  <c r="C3739" i="25"/>
  <c r="D3739" i="25" s="1"/>
  <c r="C3738" i="25"/>
  <c r="D3738" i="25" s="1"/>
  <c r="C3737" i="25"/>
  <c r="D3737" i="25" s="1"/>
  <c r="C3736" i="25"/>
  <c r="D3736" i="25" s="1"/>
  <c r="C3735" i="25"/>
  <c r="D3735" i="25" s="1"/>
  <c r="C3734" i="25"/>
  <c r="D3734" i="25" s="1"/>
  <c r="C3733" i="25"/>
  <c r="D3733" i="25" s="1"/>
  <c r="C3732" i="25"/>
  <c r="D3732" i="25" s="1"/>
  <c r="C3731" i="25"/>
  <c r="D3731" i="25" s="1"/>
  <c r="C3730" i="25"/>
  <c r="D3730" i="25" s="1"/>
  <c r="C3729" i="25"/>
  <c r="D3729" i="25" s="1"/>
  <c r="C3728" i="25"/>
  <c r="D3728" i="25" s="1"/>
  <c r="C3727" i="25"/>
  <c r="D3727" i="25" s="1"/>
  <c r="C3726" i="25"/>
  <c r="D3726" i="25" s="1"/>
  <c r="C3725" i="25"/>
  <c r="D3725" i="25" s="1"/>
  <c r="C3724" i="25"/>
  <c r="D3724" i="25" s="1"/>
  <c r="C3723" i="25"/>
  <c r="D3723" i="25" s="1"/>
  <c r="C3722" i="25"/>
  <c r="D3722" i="25" s="1"/>
  <c r="C3721" i="25"/>
  <c r="D3721" i="25" s="1"/>
  <c r="C3720" i="25"/>
  <c r="D3720" i="25" s="1"/>
  <c r="C3719" i="25"/>
  <c r="D3719" i="25" s="1"/>
  <c r="C3718" i="25"/>
  <c r="D3718" i="25" s="1"/>
  <c r="C3717" i="25"/>
  <c r="D3717" i="25" s="1"/>
  <c r="C3716" i="25"/>
  <c r="D3716" i="25" s="1"/>
  <c r="C3715" i="25"/>
  <c r="D3715" i="25" s="1"/>
  <c r="C3714" i="25"/>
  <c r="D3714" i="25" s="1"/>
  <c r="C3713" i="25"/>
  <c r="D3713" i="25" s="1"/>
  <c r="C3712" i="25"/>
  <c r="D3712" i="25" s="1"/>
  <c r="C3711" i="25"/>
  <c r="D3711" i="25" s="1"/>
  <c r="C3710" i="25"/>
  <c r="D3710" i="25" s="1"/>
  <c r="C3709" i="25"/>
  <c r="D3709" i="25" s="1"/>
  <c r="C3708" i="25"/>
  <c r="D3708" i="25" s="1"/>
  <c r="C3707" i="25"/>
  <c r="D3707" i="25" s="1"/>
  <c r="C3706" i="25"/>
  <c r="D3706" i="25" s="1"/>
  <c r="C3705" i="25"/>
  <c r="D3705" i="25" s="1"/>
  <c r="C3704" i="25"/>
  <c r="D3704" i="25" s="1"/>
  <c r="C3703" i="25"/>
  <c r="D3703" i="25" s="1"/>
  <c r="C3702" i="25"/>
  <c r="D3702" i="25" s="1"/>
  <c r="C3701" i="25"/>
  <c r="D3701" i="25" s="1"/>
  <c r="C3700" i="25"/>
  <c r="D3700" i="25" s="1"/>
  <c r="C3699" i="25"/>
  <c r="D3699" i="25" s="1"/>
  <c r="C3698" i="25"/>
  <c r="D3698" i="25" s="1"/>
  <c r="C3697" i="25"/>
  <c r="D3697" i="25" s="1"/>
  <c r="C3696" i="25"/>
  <c r="D3696" i="25" s="1"/>
  <c r="C3695" i="25"/>
  <c r="D3695" i="25" s="1"/>
  <c r="C3694" i="25"/>
  <c r="D3694" i="25" s="1"/>
  <c r="C3693" i="25"/>
  <c r="D3693" i="25" s="1"/>
  <c r="C3692" i="25"/>
  <c r="D3692" i="25" s="1"/>
  <c r="C3691" i="25"/>
  <c r="D3691" i="25" s="1"/>
  <c r="C3690" i="25"/>
  <c r="D3690" i="25" s="1"/>
  <c r="C3689" i="25"/>
  <c r="D3689" i="25" s="1"/>
  <c r="C3688" i="25"/>
  <c r="D3688" i="25" s="1"/>
  <c r="C3687" i="25"/>
  <c r="D3687" i="25" s="1"/>
  <c r="C3686" i="25"/>
  <c r="D3686" i="25" s="1"/>
  <c r="C3685" i="25"/>
  <c r="D3685" i="25" s="1"/>
  <c r="C3684" i="25"/>
  <c r="D3684" i="25" s="1"/>
  <c r="C3683" i="25"/>
  <c r="D3683" i="25" s="1"/>
  <c r="C3682" i="25"/>
  <c r="D3682" i="25" s="1"/>
  <c r="C3681" i="25"/>
  <c r="D3681" i="25" s="1"/>
  <c r="C3680" i="25"/>
  <c r="D3680" i="25" s="1"/>
  <c r="C3679" i="25"/>
  <c r="D3679" i="25" s="1"/>
  <c r="C3678" i="25"/>
  <c r="D3678" i="25" s="1"/>
  <c r="C3677" i="25"/>
  <c r="D3677" i="25" s="1"/>
  <c r="C3676" i="25"/>
  <c r="D3676" i="25" s="1"/>
  <c r="C3675" i="25"/>
  <c r="D3675" i="25" s="1"/>
  <c r="C3674" i="25"/>
  <c r="D3674" i="25" s="1"/>
  <c r="C3673" i="25"/>
  <c r="D3673" i="25" s="1"/>
  <c r="C3672" i="25"/>
  <c r="D3672" i="25" s="1"/>
  <c r="C3671" i="25"/>
  <c r="D3671" i="25" s="1"/>
  <c r="C3670" i="25"/>
  <c r="D3670" i="25" s="1"/>
  <c r="C3669" i="25"/>
  <c r="D3669" i="25" s="1"/>
  <c r="C3668" i="25"/>
  <c r="D3668" i="25" s="1"/>
  <c r="C3667" i="25"/>
  <c r="D3667" i="25" s="1"/>
  <c r="C3666" i="25"/>
  <c r="D3666" i="25" s="1"/>
  <c r="C3665" i="25"/>
  <c r="D3665" i="25" s="1"/>
  <c r="C3664" i="25"/>
  <c r="D3664" i="25" s="1"/>
  <c r="C3663" i="25"/>
  <c r="D3663" i="25" s="1"/>
  <c r="C3662" i="25"/>
  <c r="D3662" i="25" s="1"/>
  <c r="C3661" i="25"/>
  <c r="D3661" i="25" s="1"/>
  <c r="C3660" i="25"/>
  <c r="D3660" i="25" s="1"/>
  <c r="C3659" i="25"/>
  <c r="D3659" i="25" s="1"/>
  <c r="C3658" i="25"/>
  <c r="D3658" i="25" s="1"/>
  <c r="C3657" i="25"/>
  <c r="D3657" i="25" s="1"/>
  <c r="C3656" i="25"/>
  <c r="D3656" i="25" s="1"/>
  <c r="C3655" i="25"/>
  <c r="D3655" i="25" s="1"/>
  <c r="C3654" i="25"/>
  <c r="D3654" i="25" s="1"/>
  <c r="C3653" i="25"/>
  <c r="D3653" i="25" s="1"/>
  <c r="C3652" i="25"/>
  <c r="D3652" i="25" s="1"/>
  <c r="C3651" i="25"/>
  <c r="D3651" i="25" s="1"/>
  <c r="C3650" i="25"/>
  <c r="D3650" i="25" s="1"/>
  <c r="C3649" i="25"/>
  <c r="D3649" i="25" s="1"/>
  <c r="C3648" i="25"/>
  <c r="D3648" i="25" s="1"/>
  <c r="C3647" i="25"/>
  <c r="D3647" i="25" s="1"/>
  <c r="C3646" i="25"/>
  <c r="D3646" i="25" s="1"/>
  <c r="C3645" i="25"/>
  <c r="D3645" i="25" s="1"/>
  <c r="C3644" i="25"/>
  <c r="D3644" i="25" s="1"/>
  <c r="C3643" i="25"/>
  <c r="D3643" i="25" s="1"/>
  <c r="C3642" i="25"/>
  <c r="D3642" i="25" s="1"/>
  <c r="C3641" i="25"/>
  <c r="D3641" i="25" s="1"/>
  <c r="C3640" i="25"/>
  <c r="D3640" i="25" s="1"/>
  <c r="C3639" i="25"/>
  <c r="D3639" i="25" s="1"/>
  <c r="C3638" i="25"/>
  <c r="D3638" i="25" s="1"/>
  <c r="C3637" i="25"/>
  <c r="D3637" i="25" s="1"/>
  <c r="C3636" i="25"/>
  <c r="D3636" i="25" s="1"/>
  <c r="C3635" i="25"/>
  <c r="D3635" i="25" s="1"/>
  <c r="C3634" i="25"/>
  <c r="D3634" i="25" s="1"/>
  <c r="C3633" i="25"/>
  <c r="D3633" i="25" s="1"/>
  <c r="C3632" i="25"/>
  <c r="D3632" i="25" s="1"/>
  <c r="C3631" i="25"/>
  <c r="D3631" i="25" s="1"/>
  <c r="C3630" i="25"/>
  <c r="D3630" i="25" s="1"/>
  <c r="C3629" i="25"/>
  <c r="D3629" i="25" s="1"/>
  <c r="C3628" i="25"/>
  <c r="D3628" i="25" s="1"/>
  <c r="C3627" i="25"/>
  <c r="D3627" i="25" s="1"/>
  <c r="C3626" i="25"/>
  <c r="D3626" i="25" s="1"/>
  <c r="C3625" i="25"/>
  <c r="D3625" i="25" s="1"/>
  <c r="C3624" i="25"/>
  <c r="D3624" i="25" s="1"/>
  <c r="C3623" i="25"/>
  <c r="D3623" i="25" s="1"/>
  <c r="C3622" i="25"/>
  <c r="D3622" i="25" s="1"/>
  <c r="C3621" i="25"/>
  <c r="D3621" i="25" s="1"/>
  <c r="C3620" i="25"/>
  <c r="D3620" i="25" s="1"/>
  <c r="C3619" i="25"/>
  <c r="D3619" i="25" s="1"/>
  <c r="C3618" i="25"/>
  <c r="D3618" i="25" s="1"/>
  <c r="C3617" i="25"/>
  <c r="D3617" i="25" s="1"/>
  <c r="C3616" i="25"/>
  <c r="D3616" i="25" s="1"/>
  <c r="C3615" i="25"/>
  <c r="D3615" i="25" s="1"/>
  <c r="C3614" i="25"/>
  <c r="D3614" i="25" s="1"/>
  <c r="C3613" i="25"/>
  <c r="D3613" i="25" s="1"/>
  <c r="C3612" i="25"/>
  <c r="D3612" i="25" s="1"/>
  <c r="C3611" i="25"/>
  <c r="D3611" i="25" s="1"/>
  <c r="C3610" i="25"/>
  <c r="D3610" i="25" s="1"/>
  <c r="C3609" i="25"/>
  <c r="D3609" i="25" s="1"/>
  <c r="C3608" i="25"/>
  <c r="D3608" i="25" s="1"/>
  <c r="C3607" i="25"/>
  <c r="D3607" i="25" s="1"/>
  <c r="C3606" i="25"/>
  <c r="D3606" i="25" s="1"/>
  <c r="C3605" i="25"/>
  <c r="D3605" i="25" s="1"/>
  <c r="C3604" i="25"/>
  <c r="D3604" i="25" s="1"/>
  <c r="C3603" i="25"/>
  <c r="D3603" i="25" s="1"/>
  <c r="C3602" i="25"/>
  <c r="D3602" i="25" s="1"/>
  <c r="C3601" i="25"/>
  <c r="D3601" i="25" s="1"/>
  <c r="C3600" i="25"/>
  <c r="D3600" i="25" s="1"/>
  <c r="C3599" i="25"/>
  <c r="D3599" i="25" s="1"/>
  <c r="C3598" i="25"/>
  <c r="D3598" i="25" s="1"/>
  <c r="C3597" i="25"/>
  <c r="D3597" i="25" s="1"/>
  <c r="C3596" i="25"/>
  <c r="D3596" i="25" s="1"/>
  <c r="C3595" i="25"/>
  <c r="D3595" i="25" s="1"/>
  <c r="C3594" i="25"/>
  <c r="D3594" i="25" s="1"/>
  <c r="C3593" i="25"/>
  <c r="D3593" i="25" s="1"/>
  <c r="C3592" i="25"/>
  <c r="D3592" i="25" s="1"/>
  <c r="C3591" i="25"/>
  <c r="D3591" i="25" s="1"/>
  <c r="C3590" i="25"/>
  <c r="D3590" i="25" s="1"/>
  <c r="C3589" i="25"/>
  <c r="D3589" i="25" s="1"/>
  <c r="C3588" i="25"/>
  <c r="D3588" i="25" s="1"/>
  <c r="C3587" i="25"/>
  <c r="D3587" i="25" s="1"/>
  <c r="C3586" i="25"/>
  <c r="D3586" i="25" s="1"/>
  <c r="C3585" i="25"/>
  <c r="D3585" i="25" s="1"/>
  <c r="C3584" i="25"/>
  <c r="D3584" i="25" s="1"/>
  <c r="C3583" i="25"/>
  <c r="D3583" i="25" s="1"/>
  <c r="C3582" i="25"/>
  <c r="D3582" i="25" s="1"/>
  <c r="C3581" i="25"/>
  <c r="D3581" i="25" s="1"/>
  <c r="C3580" i="25"/>
  <c r="D3580" i="25" s="1"/>
  <c r="C3579" i="25"/>
  <c r="D3579" i="25" s="1"/>
  <c r="C3578" i="25"/>
  <c r="D3578" i="25" s="1"/>
  <c r="C3577" i="25"/>
  <c r="D3577" i="25" s="1"/>
  <c r="C3576" i="25"/>
  <c r="D3576" i="25" s="1"/>
  <c r="C3575" i="25"/>
  <c r="D3575" i="25" s="1"/>
  <c r="C3574" i="25"/>
  <c r="D3574" i="25" s="1"/>
  <c r="C3573" i="25"/>
  <c r="D3573" i="25" s="1"/>
  <c r="C3572" i="25"/>
  <c r="D3572" i="25" s="1"/>
  <c r="C3571" i="25"/>
  <c r="D3571" i="25" s="1"/>
  <c r="C3570" i="25"/>
  <c r="D3570" i="25" s="1"/>
  <c r="C3569" i="25"/>
  <c r="D3569" i="25" s="1"/>
  <c r="C3568" i="25"/>
  <c r="D3568" i="25" s="1"/>
  <c r="C3567" i="25"/>
  <c r="D3567" i="25" s="1"/>
  <c r="C3566" i="25"/>
  <c r="D3566" i="25" s="1"/>
  <c r="C3565" i="25"/>
  <c r="D3565" i="25" s="1"/>
  <c r="C3564" i="25"/>
  <c r="D3564" i="25" s="1"/>
  <c r="C3563" i="25"/>
  <c r="D3563" i="25" s="1"/>
  <c r="C3562" i="25"/>
  <c r="D3562" i="25" s="1"/>
  <c r="C3561" i="25"/>
  <c r="D3561" i="25" s="1"/>
  <c r="C3560" i="25"/>
  <c r="D3560" i="25" s="1"/>
  <c r="C3559" i="25"/>
  <c r="D3559" i="25" s="1"/>
  <c r="C3558" i="25"/>
  <c r="D3558" i="25" s="1"/>
  <c r="C3557" i="25"/>
  <c r="D3557" i="25" s="1"/>
  <c r="C3556" i="25"/>
  <c r="D3556" i="25" s="1"/>
  <c r="C3555" i="25"/>
  <c r="D3555" i="25" s="1"/>
  <c r="C3554" i="25"/>
  <c r="D3554" i="25" s="1"/>
  <c r="C3553" i="25"/>
  <c r="D3553" i="25" s="1"/>
  <c r="C3552" i="25"/>
  <c r="D3552" i="25" s="1"/>
  <c r="C3551" i="25"/>
  <c r="D3551" i="25" s="1"/>
  <c r="C3550" i="25"/>
  <c r="D3550" i="25" s="1"/>
  <c r="C3549" i="25"/>
  <c r="D3549" i="25" s="1"/>
  <c r="C3548" i="25"/>
  <c r="D3548" i="25" s="1"/>
  <c r="C3547" i="25"/>
  <c r="D3547" i="25" s="1"/>
  <c r="C3546" i="25"/>
  <c r="D3546" i="25" s="1"/>
  <c r="C3545" i="25"/>
  <c r="D3545" i="25" s="1"/>
  <c r="C3544" i="25"/>
  <c r="D3544" i="25" s="1"/>
  <c r="C3543" i="25"/>
  <c r="D3543" i="25" s="1"/>
  <c r="C3542" i="25"/>
  <c r="D3542" i="25" s="1"/>
  <c r="C3541" i="25"/>
  <c r="D3541" i="25" s="1"/>
  <c r="C3540" i="25"/>
  <c r="D3540" i="25" s="1"/>
  <c r="C3539" i="25"/>
  <c r="D3539" i="25" s="1"/>
  <c r="C3538" i="25"/>
  <c r="D3538" i="25" s="1"/>
  <c r="C3537" i="25"/>
  <c r="D3537" i="25" s="1"/>
  <c r="C3536" i="25"/>
  <c r="D3536" i="25" s="1"/>
  <c r="C3535" i="25"/>
  <c r="D3535" i="25" s="1"/>
  <c r="C3534" i="25"/>
  <c r="D3534" i="25" s="1"/>
  <c r="C3533" i="25"/>
  <c r="D3533" i="25" s="1"/>
  <c r="C3532" i="25"/>
  <c r="D3532" i="25" s="1"/>
  <c r="C3531" i="25"/>
  <c r="D3531" i="25" s="1"/>
  <c r="C3530" i="25"/>
  <c r="D3530" i="25" s="1"/>
  <c r="C3529" i="25"/>
  <c r="D3529" i="25" s="1"/>
  <c r="C3528" i="25"/>
  <c r="D3528" i="25" s="1"/>
  <c r="C3527" i="25"/>
  <c r="D3527" i="25" s="1"/>
  <c r="C3526" i="25"/>
  <c r="D3526" i="25" s="1"/>
  <c r="C3525" i="25"/>
  <c r="D3525" i="25" s="1"/>
  <c r="C3524" i="25"/>
  <c r="D3524" i="25" s="1"/>
  <c r="C3523" i="25"/>
  <c r="D3523" i="25" s="1"/>
  <c r="C3522" i="25"/>
  <c r="D3522" i="25" s="1"/>
  <c r="C3521" i="25"/>
  <c r="D3521" i="25" s="1"/>
  <c r="C3520" i="25"/>
  <c r="D3520" i="25" s="1"/>
  <c r="C3519" i="25"/>
  <c r="D3519" i="25" s="1"/>
  <c r="C3518" i="25"/>
  <c r="D3518" i="25" s="1"/>
  <c r="C3517" i="25"/>
  <c r="D3517" i="25" s="1"/>
  <c r="C3516" i="25"/>
  <c r="D3516" i="25" s="1"/>
  <c r="C3515" i="25"/>
  <c r="D3515" i="25" s="1"/>
  <c r="C3514" i="25"/>
  <c r="D3514" i="25" s="1"/>
  <c r="C3513" i="25"/>
  <c r="D3513" i="25" s="1"/>
  <c r="C3512" i="25"/>
  <c r="D3512" i="25" s="1"/>
  <c r="C3511" i="25"/>
  <c r="D3511" i="25" s="1"/>
  <c r="C3510" i="25"/>
  <c r="D3510" i="25" s="1"/>
  <c r="C3509" i="25"/>
  <c r="D3509" i="25" s="1"/>
  <c r="C3508" i="25"/>
  <c r="D3508" i="25" s="1"/>
  <c r="C3507" i="25"/>
  <c r="D3507" i="25" s="1"/>
  <c r="C3506" i="25"/>
  <c r="D3506" i="25" s="1"/>
  <c r="C3505" i="25"/>
  <c r="D3505" i="25" s="1"/>
  <c r="C3504" i="25"/>
  <c r="D3504" i="25" s="1"/>
  <c r="C3503" i="25"/>
  <c r="D3503" i="25" s="1"/>
  <c r="C3502" i="25"/>
  <c r="D3502" i="25" s="1"/>
  <c r="C3501" i="25"/>
  <c r="D3501" i="25" s="1"/>
  <c r="C3500" i="25"/>
  <c r="D3500" i="25" s="1"/>
  <c r="C3499" i="25"/>
  <c r="D3499" i="25" s="1"/>
  <c r="C3498" i="25"/>
  <c r="D3498" i="25" s="1"/>
  <c r="C3497" i="25"/>
  <c r="D3497" i="25" s="1"/>
  <c r="C3496" i="25"/>
  <c r="D3496" i="25" s="1"/>
  <c r="C3495" i="25"/>
  <c r="D3495" i="25" s="1"/>
  <c r="C3494" i="25"/>
  <c r="D3494" i="25" s="1"/>
  <c r="C3493" i="25"/>
  <c r="D3493" i="25" s="1"/>
  <c r="C3492" i="25"/>
  <c r="D3492" i="25" s="1"/>
  <c r="C3491" i="25"/>
  <c r="D3491" i="25" s="1"/>
  <c r="C3490" i="25"/>
  <c r="D3490" i="25" s="1"/>
  <c r="C3489" i="25"/>
  <c r="D3489" i="25" s="1"/>
  <c r="C3488" i="25"/>
  <c r="D3488" i="25" s="1"/>
  <c r="C3487" i="25"/>
  <c r="D3487" i="25" s="1"/>
  <c r="C3486" i="25"/>
  <c r="D3486" i="25" s="1"/>
  <c r="C3485" i="25"/>
  <c r="D3485" i="25" s="1"/>
  <c r="C3484" i="25"/>
  <c r="D3484" i="25" s="1"/>
  <c r="C3483" i="25"/>
  <c r="D3483" i="25" s="1"/>
  <c r="C3482" i="25"/>
  <c r="D3482" i="25" s="1"/>
  <c r="C3481" i="25"/>
  <c r="D3481" i="25" s="1"/>
  <c r="C3480" i="25"/>
  <c r="D3480" i="25" s="1"/>
  <c r="C3479" i="25"/>
  <c r="D3479" i="25" s="1"/>
  <c r="C3478" i="25"/>
  <c r="D3478" i="25" s="1"/>
  <c r="C3477" i="25"/>
  <c r="D3477" i="25" s="1"/>
  <c r="C3476" i="25"/>
  <c r="D3476" i="25" s="1"/>
  <c r="C3475" i="25"/>
  <c r="D3475" i="25" s="1"/>
  <c r="C3474" i="25"/>
  <c r="D3474" i="25" s="1"/>
  <c r="C3473" i="25"/>
  <c r="D3473" i="25" s="1"/>
  <c r="C3472" i="25"/>
  <c r="D3472" i="25" s="1"/>
  <c r="C3471" i="25"/>
  <c r="D3471" i="25" s="1"/>
  <c r="C3470" i="25"/>
  <c r="D3470" i="25" s="1"/>
  <c r="C3469" i="25"/>
  <c r="D3469" i="25" s="1"/>
  <c r="C3468" i="25"/>
  <c r="D3468" i="25" s="1"/>
  <c r="C3467" i="25"/>
  <c r="D3467" i="25" s="1"/>
  <c r="C3466" i="25"/>
  <c r="D3466" i="25" s="1"/>
  <c r="C3465" i="25"/>
  <c r="D3465" i="25" s="1"/>
  <c r="C3464" i="25"/>
  <c r="D3464" i="25" s="1"/>
  <c r="C3463" i="25"/>
  <c r="D3463" i="25" s="1"/>
  <c r="C3462" i="25"/>
  <c r="D3462" i="25" s="1"/>
  <c r="C3461" i="25"/>
  <c r="D3461" i="25" s="1"/>
  <c r="C3460" i="25"/>
  <c r="D3460" i="25" s="1"/>
  <c r="C3459" i="25"/>
  <c r="D3459" i="25" s="1"/>
  <c r="C3458" i="25"/>
  <c r="D3458" i="25" s="1"/>
  <c r="C3457" i="25"/>
  <c r="D3457" i="25" s="1"/>
  <c r="C3456" i="25"/>
  <c r="D3456" i="25" s="1"/>
  <c r="C3455" i="25"/>
  <c r="D3455" i="25" s="1"/>
  <c r="C3454" i="25"/>
  <c r="D3454" i="25" s="1"/>
  <c r="C3453" i="25"/>
  <c r="D3453" i="25" s="1"/>
  <c r="C3452" i="25"/>
  <c r="D3452" i="25" s="1"/>
  <c r="C3451" i="25"/>
  <c r="D3451" i="25" s="1"/>
  <c r="C3450" i="25"/>
  <c r="D3450" i="25" s="1"/>
  <c r="C3449" i="25"/>
  <c r="D3449" i="25" s="1"/>
  <c r="C3448" i="25"/>
  <c r="D3448" i="25" s="1"/>
  <c r="C3447" i="25"/>
  <c r="D3447" i="25" s="1"/>
  <c r="C3446" i="25"/>
  <c r="D3446" i="25" s="1"/>
  <c r="C3445" i="25"/>
  <c r="D3445" i="25" s="1"/>
  <c r="C3444" i="25"/>
  <c r="D3444" i="25" s="1"/>
  <c r="C3443" i="25"/>
  <c r="D3443" i="25" s="1"/>
  <c r="C3442" i="25"/>
  <c r="D3442" i="25" s="1"/>
  <c r="C3441" i="25"/>
  <c r="D3441" i="25" s="1"/>
  <c r="C3440" i="25"/>
  <c r="D3440" i="25" s="1"/>
  <c r="C3439" i="25"/>
  <c r="D3439" i="25" s="1"/>
  <c r="C3438" i="25"/>
  <c r="D3438" i="25" s="1"/>
  <c r="C3437" i="25"/>
  <c r="D3437" i="25" s="1"/>
  <c r="C3436" i="25"/>
  <c r="D3436" i="25" s="1"/>
  <c r="C3435" i="25"/>
  <c r="D3435" i="25" s="1"/>
  <c r="C3434" i="25"/>
  <c r="D3434" i="25" s="1"/>
  <c r="C3433" i="25"/>
  <c r="D3433" i="25" s="1"/>
  <c r="C3432" i="25"/>
  <c r="D3432" i="25" s="1"/>
  <c r="C3431" i="25"/>
  <c r="D3431" i="25" s="1"/>
  <c r="C3430" i="25"/>
  <c r="D3430" i="25" s="1"/>
  <c r="C3429" i="25"/>
  <c r="D3429" i="25" s="1"/>
  <c r="C3428" i="25"/>
  <c r="D3428" i="25" s="1"/>
  <c r="C3427" i="25"/>
  <c r="D3427" i="25" s="1"/>
  <c r="C3426" i="25"/>
  <c r="D3426" i="25" s="1"/>
  <c r="C3425" i="25"/>
  <c r="D3425" i="25" s="1"/>
  <c r="C3424" i="25"/>
  <c r="D3424" i="25" s="1"/>
  <c r="C3423" i="25"/>
  <c r="D3423" i="25" s="1"/>
  <c r="C3422" i="25"/>
  <c r="D3422" i="25" s="1"/>
  <c r="C3421" i="25"/>
  <c r="D3421" i="25" s="1"/>
  <c r="C3420" i="25"/>
  <c r="D3420" i="25" s="1"/>
  <c r="C3419" i="25"/>
  <c r="D3419" i="25" s="1"/>
  <c r="C3418" i="25"/>
  <c r="D3418" i="25" s="1"/>
  <c r="C3417" i="25"/>
  <c r="D3417" i="25" s="1"/>
  <c r="C3416" i="25"/>
  <c r="D3416" i="25" s="1"/>
  <c r="C3415" i="25"/>
  <c r="D3415" i="25" s="1"/>
  <c r="C3414" i="25"/>
  <c r="D3414" i="25" s="1"/>
  <c r="C3413" i="25"/>
  <c r="D3413" i="25" s="1"/>
  <c r="C3412" i="25"/>
  <c r="D3412" i="25" s="1"/>
  <c r="C3411" i="25"/>
  <c r="D3411" i="25" s="1"/>
  <c r="C3410" i="25"/>
  <c r="D3410" i="25" s="1"/>
  <c r="C3409" i="25"/>
  <c r="D3409" i="25" s="1"/>
  <c r="C3408" i="25"/>
  <c r="D3408" i="25" s="1"/>
  <c r="C3407" i="25"/>
  <c r="D3407" i="25" s="1"/>
  <c r="C3406" i="25"/>
  <c r="D3406" i="25" s="1"/>
  <c r="C3405" i="25"/>
  <c r="D3405" i="25" s="1"/>
  <c r="C3404" i="25"/>
  <c r="D3404" i="25" s="1"/>
  <c r="C3403" i="25"/>
  <c r="D3403" i="25" s="1"/>
  <c r="C3402" i="25"/>
  <c r="D3402" i="25" s="1"/>
  <c r="C3401" i="25"/>
  <c r="D3401" i="25" s="1"/>
  <c r="C3400" i="25"/>
  <c r="D3400" i="25" s="1"/>
  <c r="C3399" i="25"/>
  <c r="D3399" i="25" s="1"/>
  <c r="C3398" i="25"/>
  <c r="D3398" i="25" s="1"/>
  <c r="C3397" i="25"/>
  <c r="D3397" i="25" s="1"/>
  <c r="C3396" i="25"/>
  <c r="D3396" i="25" s="1"/>
  <c r="C3395" i="25"/>
  <c r="D3395" i="25" s="1"/>
  <c r="C3394" i="25"/>
  <c r="D3394" i="25" s="1"/>
  <c r="C3393" i="25"/>
  <c r="D3393" i="25" s="1"/>
  <c r="C3392" i="25"/>
  <c r="D3392" i="25" s="1"/>
  <c r="C3391" i="25"/>
  <c r="D3391" i="25" s="1"/>
  <c r="C3390" i="25"/>
  <c r="D3390" i="25" s="1"/>
  <c r="C3389" i="25"/>
  <c r="D3389" i="25" s="1"/>
  <c r="C3388" i="25"/>
  <c r="D3388" i="25" s="1"/>
  <c r="C3387" i="25"/>
  <c r="D3387" i="25" s="1"/>
  <c r="C3386" i="25"/>
  <c r="D3386" i="25" s="1"/>
  <c r="C3385" i="25"/>
  <c r="D3385" i="25" s="1"/>
  <c r="C3384" i="25"/>
  <c r="D3384" i="25" s="1"/>
  <c r="C3383" i="25"/>
  <c r="D3383" i="25" s="1"/>
  <c r="C3382" i="25"/>
  <c r="D3382" i="25" s="1"/>
  <c r="C3381" i="25"/>
  <c r="D3381" i="25" s="1"/>
  <c r="C3380" i="25"/>
  <c r="D3380" i="25" s="1"/>
  <c r="C3379" i="25"/>
  <c r="D3379" i="25" s="1"/>
  <c r="C3378" i="25"/>
  <c r="D3378" i="25" s="1"/>
  <c r="C3377" i="25"/>
  <c r="D3377" i="25" s="1"/>
  <c r="C3376" i="25"/>
  <c r="D3376" i="25" s="1"/>
  <c r="C3375" i="25"/>
  <c r="D3375" i="25" s="1"/>
  <c r="C3374" i="25"/>
  <c r="D3374" i="25" s="1"/>
  <c r="C3373" i="25"/>
  <c r="D3373" i="25" s="1"/>
  <c r="C3372" i="25"/>
  <c r="D3372" i="25" s="1"/>
  <c r="C3371" i="25"/>
  <c r="D3371" i="25" s="1"/>
  <c r="C3370" i="25"/>
  <c r="D3370" i="25" s="1"/>
  <c r="C3369" i="25"/>
  <c r="D3369" i="25" s="1"/>
  <c r="C3368" i="25"/>
  <c r="D3368" i="25" s="1"/>
  <c r="C3367" i="25"/>
  <c r="D3367" i="25" s="1"/>
  <c r="C3366" i="25"/>
  <c r="D3366" i="25" s="1"/>
  <c r="C3365" i="25"/>
  <c r="D3365" i="25" s="1"/>
  <c r="C3364" i="25"/>
  <c r="D3364" i="25" s="1"/>
  <c r="C3363" i="25"/>
  <c r="D3363" i="25" s="1"/>
  <c r="C3362" i="25"/>
  <c r="D3362" i="25" s="1"/>
  <c r="C3361" i="25"/>
  <c r="D3361" i="25" s="1"/>
  <c r="C3360" i="25"/>
  <c r="D3360" i="25" s="1"/>
  <c r="C3359" i="25"/>
  <c r="D3359" i="25" s="1"/>
  <c r="C3358" i="25"/>
  <c r="D3358" i="25" s="1"/>
  <c r="C3357" i="25"/>
  <c r="D3357" i="25" s="1"/>
  <c r="C3356" i="25"/>
  <c r="D3356" i="25" s="1"/>
  <c r="C3355" i="25"/>
  <c r="D3355" i="25" s="1"/>
  <c r="C3354" i="25"/>
  <c r="D3354" i="25" s="1"/>
  <c r="C3353" i="25"/>
  <c r="D3353" i="25" s="1"/>
  <c r="C3352" i="25"/>
  <c r="D3352" i="25" s="1"/>
  <c r="C3351" i="25"/>
  <c r="D3351" i="25" s="1"/>
  <c r="C3350" i="25"/>
  <c r="D3350" i="25" s="1"/>
  <c r="C3349" i="25"/>
  <c r="D3349" i="25" s="1"/>
  <c r="C3348" i="25"/>
  <c r="D3348" i="25" s="1"/>
  <c r="C3347" i="25"/>
  <c r="D3347" i="25" s="1"/>
  <c r="C3346" i="25"/>
  <c r="D3346" i="25" s="1"/>
  <c r="C3345" i="25"/>
  <c r="D3345" i="25" s="1"/>
  <c r="C3344" i="25"/>
  <c r="D3344" i="25" s="1"/>
  <c r="C3343" i="25"/>
  <c r="D3343" i="25" s="1"/>
  <c r="C3342" i="25"/>
  <c r="D3342" i="25" s="1"/>
  <c r="C3341" i="25"/>
  <c r="D3341" i="25" s="1"/>
  <c r="C3340" i="25"/>
  <c r="D3340" i="25" s="1"/>
  <c r="C3339" i="25"/>
  <c r="D3339" i="25" s="1"/>
  <c r="C3338" i="25"/>
  <c r="D3338" i="25" s="1"/>
  <c r="C3337" i="25"/>
  <c r="D3337" i="25" s="1"/>
  <c r="C3336" i="25"/>
  <c r="D3336" i="25" s="1"/>
  <c r="C3335" i="25"/>
  <c r="D3335" i="25" s="1"/>
  <c r="C3334" i="25"/>
  <c r="D3334" i="25" s="1"/>
  <c r="C3333" i="25"/>
  <c r="D3333" i="25" s="1"/>
  <c r="C3332" i="25"/>
  <c r="D3332" i="25" s="1"/>
  <c r="C3331" i="25"/>
  <c r="D3331" i="25" s="1"/>
  <c r="C3330" i="25"/>
  <c r="D3330" i="25" s="1"/>
  <c r="C3329" i="25"/>
  <c r="D3329" i="25" s="1"/>
  <c r="C3328" i="25"/>
  <c r="D3328" i="25" s="1"/>
  <c r="C3327" i="25"/>
  <c r="D3327" i="25" s="1"/>
  <c r="C3326" i="25"/>
  <c r="D3326" i="25" s="1"/>
  <c r="C3325" i="25"/>
  <c r="D3325" i="25" s="1"/>
  <c r="C3324" i="25"/>
  <c r="D3324" i="25" s="1"/>
  <c r="C3323" i="25"/>
  <c r="D3323" i="25" s="1"/>
  <c r="C3322" i="25"/>
  <c r="D3322" i="25" s="1"/>
  <c r="C3321" i="25"/>
  <c r="D3321" i="25" s="1"/>
  <c r="C3320" i="25"/>
  <c r="D3320" i="25" s="1"/>
  <c r="C3319" i="25"/>
  <c r="D3319" i="25" s="1"/>
  <c r="C3318" i="25"/>
  <c r="D3318" i="25" s="1"/>
  <c r="C3317" i="25"/>
  <c r="D3317" i="25" s="1"/>
  <c r="C3316" i="25"/>
  <c r="D3316" i="25" s="1"/>
  <c r="C3315" i="25"/>
  <c r="D3315" i="25" s="1"/>
  <c r="C3314" i="25"/>
  <c r="D3314" i="25" s="1"/>
  <c r="C3313" i="25"/>
  <c r="D3313" i="25" s="1"/>
  <c r="C3312" i="25"/>
  <c r="D3312" i="25" s="1"/>
  <c r="C3311" i="25"/>
  <c r="D3311" i="25" s="1"/>
  <c r="C3310" i="25"/>
  <c r="D3310" i="25" s="1"/>
  <c r="C3309" i="25"/>
  <c r="D3309" i="25" s="1"/>
  <c r="C3308" i="25"/>
  <c r="D3308" i="25" s="1"/>
  <c r="C3307" i="25"/>
  <c r="D3307" i="25" s="1"/>
  <c r="C3306" i="25"/>
  <c r="D3306" i="25" s="1"/>
  <c r="C3305" i="25"/>
  <c r="D3305" i="25" s="1"/>
  <c r="C3304" i="25"/>
  <c r="D3304" i="25" s="1"/>
  <c r="C3303" i="25"/>
  <c r="D3303" i="25" s="1"/>
  <c r="C3302" i="25"/>
  <c r="D3302" i="25" s="1"/>
  <c r="C3301" i="25"/>
  <c r="D3301" i="25" s="1"/>
  <c r="C3300" i="25"/>
  <c r="D3300" i="25" s="1"/>
  <c r="C3299" i="25"/>
  <c r="D3299" i="25" s="1"/>
  <c r="C3298" i="25"/>
  <c r="D3298" i="25" s="1"/>
  <c r="C3297" i="25"/>
  <c r="D3297" i="25" s="1"/>
  <c r="C3296" i="25"/>
  <c r="D3296" i="25" s="1"/>
  <c r="C3295" i="25"/>
  <c r="D3295" i="25" s="1"/>
  <c r="C3294" i="25"/>
  <c r="D3294" i="25" s="1"/>
  <c r="C3293" i="25"/>
  <c r="D3293" i="25" s="1"/>
  <c r="C3292" i="25"/>
  <c r="D3292" i="25" s="1"/>
  <c r="C3291" i="25"/>
  <c r="D3291" i="25" s="1"/>
  <c r="C3290" i="25"/>
  <c r="D3290" i="25" s="1"/>
  <c r="C3289" i="25"/>
  <c r="D3289" i="25" s="1"/>
  <c r="C3288" i="25"/>
  <c r="D3288" i="25" s="1"/>
  <c r="C3287" i="25"/>
  <c r="D3287" i="25" s="1"/>
  <c r="C3286" i="25"/>
  <c r="D3286" i="25" s="1"/>
  <c r="C3285" i="25"/>
  <c r="D3285" i="25" s="1"/>
  <c r="C3284" i="25"/>
  <c r="D3284" i="25" s="1"/>
  <c r="C3283" i="25"/>
  <c r="D3283" i="25" s="1"/>
  <c r="C3282" i="25"/>
  <c r="D3282" i="25" s="1"/>
  <c r="C3281" i="25"/>
  <c r="D3281" i="25" s="1"/>
  <c r="C3280" i="25"/>
  <c r="D3280" i="25" s="1"/>
  <c r="C3279" i="25"/>
  <c r="D3279" i="25" s="1"/>
  <c r="C3278" i="25"/>
  <c r="D3278" i="25" s="1"/>
  <c r="C3277" i="25"/>
  <c r="D3277" i="25" s="1"/>
  <c r="C3276" i="25"/>
  <c r="D3276" i="25" s="1"/>
  <c r="C3275" i="25"/>
  <c r="D3275" i="25" s="1"/>
  <c r="C3274" i="25"/>
  <c r="D3274" i="25" s="1"/>
  <c r="C3273" i="25"/>
  <c r="D3273" i="25" s="1"/>
  <c r="C3272" i="25"/>
  <c r="D3272" i="25" s="1"/>
  <c r="C3271" i="25"/>
  <c r="D3271" i="25" s="1"/>
  <c r="C3270" i="25"/>
  <c r="D3270" i="25" s="1"/>
  <c r="C3269" i="25"/>
  <c r="D3269" i="25" s="1"/>
  <c r="C3268" i="25"/>
  <c r="D3268" i="25" s="1"/>
  <c r="C3267" i="25"/>
  <c r="D3267" i="25" s="1"/>
  <c r="C3266" i="25"/>
  <c r="D3266" i="25" s="1"/>
  <c r="C3265" i="25"/>
  <c r="D3265" i="25" s="1"/>
  <c r="C3264" i="25"/>
  <c r="D3264" i="25" s="1"/>
  <c r="C3263" i="25"/>
  <c r="D3263" i="25" s="1"/>
  <c r="C3262" i="25"/>
  <c r="D3262" i="25" s="1"/>
  <c r="C3261" i="25"/>
  <c r="D3261" i="25" s="1"/>
  <c r="C3260" i="25"/>
  <c r="D3260" i="25" s="1"/>
  <c r="C3259" i="25"/>
  <c r="D3259" i="25" s="1"/>
  <c r="C3258" i="25"/>
  <c r="D3258" i="25" s="1"/>
  <c r="C3257" i="25"/>
  <c r="D3257" i="25" s="1"/>
  <c r="C3256" i="25"/>
  <c r="D3256" i="25" s="1"/>
  <c r="C3255" i="25"/>
  <c r="D3255" i="25" s="1"/>
  <c r="C3254" i="25"/>
  <c r="D3254" i="25" s="1"/>
  <c r="C3253" i="25"/>
  <c r="D3253" i="25" s="1"/>
  <c r="C3252" i="25"/>
  <c r="D3252" i="25" s="1"/>
  <c r="C3251" i="25"/>
  <c r="D3251" i="25" s="1"/>
  <c r="C3250" i="25"/>
  <c r="D3250" i="25" s="1"/>
  <c r="C3249" i="25"/>
  <c r="D3249" i="25" s="1"/>
  <c r="C3248" i="25"/>
  <c r="D3248" i="25" s="1"/>
  <c r="C3247" i="25"/>
  <c r="D3247" i="25" s="1"/>
  <c r="C3246" i="25"/>
  <c r="D3246" i="25" s="1"/>
  <c r="C3245" i="25"/>
  <c r="D3245" i="25" s="1"/>
  <c r="C3244" i="25"/>
  <c r="D3244" i="25" s="1"/>
  <c r="C3243" i="25"/>
  <c r="D3243" i="25" s="1"/>
  <c r="C3242" i="25"/>
  <c r="D3242" i="25" s="1"/>
  <c r="C3241" i="25"/>
  <c r="D3241" i="25" s="1"/>
  <c r="C3240" i="25"/>
  <c r="D3240" i="25" s="1"/>
  <c r="C3239" i="25"/>
  <c r="D3239" i="25" s="1"/>
  <c r="C3238" i="25"/>
  <c r="D3238" i="25" s="1"/>
  <c r="C3237" i="25"/>
  <c r="D3237" i="25" s="1"/>
  <c r="C3236" i="25"/>
  <c r="D3236" i="25" s="1"/>
  <c r="C3235" i="25"/>
  <c r="D3235" i="25" s="1"/>
  <c r="C3234" i="25"/>
  <c r="D3234" i="25" s="1"/>
  <c r="C3233" i="25"/>
  <c r="D3233" i="25" s="1"/>
  <c r="C3232" i="25"/>
  <c r="D3232" i="25" s="1"/>
  <c r="C3231" i="25"/>
  <c r="D3231" i="25" s="1"/>
  <c r="C3230" i="25"/>
  <c r="D3230" i="25" s="1"/>
  <c r="C3229" i="25"/>
  <c r="D3229" i="25" s="1"/>
  <c r="C3228" i="25"/>
  <c r="D3228" i="25" s="1"/>
  <c r="C3227" i="25"/>
  <c r="D3227" i="25" s="1"/>
  <c r="C3226" i="25"/>
  <c r="D3226" i="25" s="1"/>
  <c r="C3225" i="25"/>
  <c r="D3225" i="25" s="1"/>
  <c r="C3224" i="25"/>
  <c r="D3224" i="25" s="1"/>
  <c r="C3223" i="25"/>
  <c r="D3223" i="25" s="1"/>
  <c r="C3222" i="25"/>
  <c r="D3222" i="25" s="1"/>
  <c r="C3221" i="25"/>
  <c r="D3221" i="25" s="1"/>
  <c r="C3220" i="25"/>
  <c r="D3220" i="25" s="1"/>
  <c r="C3219" i="25"/>
  <c r="D3219" i="25" s="1"/>
  <c r="C3218" i="25"/>
  <c r="D3218" i="25" s="1"/>
  <c r="C3217" i="25"/>
  <c r="D3217" i="25" s="1"/>
  <c r="C3216" i="25"/>
  <c r="D3216" i="25" s="1"/>
  <c r="C3215" i="25"/>
  <c r="D3215" i="25" s="1"/>
  <c r="C3214" i="25"/>
  <c r="D3214" i="25" s="1"/>
  <c r="C3213" i="25"/>
  <c r="D3213" i="25" s="1"/>
  <c r="C3212" i="25"/>
  <c r="D3212" i="25" s="1"/>
  <c r="C3211" i="25"/>
  <c r="D3211" i="25" s="1"/>
  <c r="C3210" i="25"/>
  <c r="D3210" i="25" s="1"/>
  <c r="C3209" i="25"/>
  <c r="D3209" i="25" s="1"/>
  <c r="C3208" i="25"/>
  <c r="D3208" i="25" s="1"/>
  <c r="C3207" i="25"/>
  <c r="D3207" i="25" s="1"/>
  <c r="C3206" i="25"/>
  <c r="D3206" i="25" s="1"/>
  <c r="C3205" i="25"/>
  <c r="D3205" i="25" s="1"/>
  <c r="C3204" i="25"/>
  <c r="D3204" i="25" s="1"/>
  <c r="C3203" i="25"/>
  <c r="D3203" i="25" s="1"/>
  <c r="C3202" i="25"/>
  <c r="D3202" i="25" s="1"/>
  <c r="C3201" i="25"/>
  <c r="D3201" i="25" s="1"/>
  <c r="C3200" i="25"/>
  <c r="D3200" i="25" s="1"/>
  <c r="C3199" i="25"/>
  <c r="D3199" i="25" s="1"/>
  <c r="C3198" i="25"/>
  <c r="D3198" i="25" s="1"/>
  <c r="C3197" i="25"/>
  <c r="D3197" i="25" s="1"/>
  <c r="C3196" i="25"/>
  <c r="D3196" i="25" s="1"/>
  <c r="C3195" i="25"/>
  <c r="D3195" i="25" s="1"/>
  <c r="C3194" i="25"/>
  <c r="D3194" i="25" s="1"/>
  <c r="C3193" i="25"/>
  <c r="D3193" i="25" s="1"/>
  <c r="C3192" i="25"/>
  <c r="D3192" i="25" s="1"/>
  <c r="C3191" i="25"/>
  <c r="D3191" i="25" s="1"/>
  <c r="C3190" i="25"/>
  <c r="D3190" i="25" s="1"/>
  <c r="C3189" i="25"/>
  <c r="D3189" i="25" s="1"/>
  <c r="C3188" i="25"/>
  <c r="D3188" i="25" s="1"/>
  <c r="C3187" i="25"/>
  <c r="D3187" i="25" s="1"/>
  <c r="C3186" i="25"/>
  <c r="D3186" i="25" s="1"/>
  <c r="C3185" i="25"/>
  <c r="D3185" i="25" s="1"/>
  <c r="C3184" i="25"/>
  <c r="D3184" i="25" s="1"/>
  <c r="C3183" i="25"/>
  <c r="D3183" i="25" s="1"/>
  <c r="C3182" i="25"/>
  <c r="D3182" i="25" s="1"/>
  <c r="C3181" i="25"/>
  <c r="D3181" i="25" s="1"/>
  <c r="C3180" i="25"/>
  <c r="D3180" i="25" s="1"/>
  <c r="C3179" i="25"/>
  <c r="D3179" i="25" s="1"/>
  <c r="C3178" i="25"/>
  <c r="D3178" i="25" s="1"/>
  <c r="C3177" i="25"/>
  <c r="D3177" i="25" s="1"/>
  <c r="C3176" i="25"/>
  <c r="D3176" i="25" s="1"/>
  <c r="C3175" i="25"/>
  <c r="D3175" i="25" s="1"/>
  <c r="C3174" i="25"/>
  <c r="D3174" i="25" s="1"/>
  <c r="C3173" i="25"/>
  <c r="D3173" i="25" s="1"/>
  <c r="C3172" i="25"/>
  <c r="D3172" i="25" s="1"/>
  <c r="C3171" i="25"/>
  <c r="D3171" i="25" s="1"/>
  <c r="C3170" i="25"/>
  <c r="D3170" i="25" s="1"/>
  <c r="C3169" i="25"/>
  <c r="D3169" i="25" s="1"/>
  <c r="C3168" i="25"/>
  <c r="D3168" i="25" s="1"/>
  <c r="C3167" i="25"/>
  <c r="D3167" i="25" s="1"/>
  <c r="C3166" i="25"/>
  <c r="D3166" i="25" s="1"/>
  <c r="C3165" i="25"/>
  <c r="D3165" i="25" s="1"/>
  <c r="C3164" i="25"/>
  <c r="D3164" i="25" s="1"/>
  <c r="C3163" i="25"/>
  <c r="D3163" i="25" s="1"/>
  <c r="C3162" i="25"/>
  <c r="D3162" i="25" s="1"/>
  <c r="C3161" i="25"/>
  <c r="D3161" i="25" s="1"/>
  <c r="C3160" i="25"/>
  <c r="D3160" i="25" s="1"/>
  <c r="C3159" i="25"/>
  <c r="D3159" i="25" s="1"/>
  <c r="C3158" i="25"/>
  <c r="D3158" i="25" s="1"/>
  <c r="C3157" i="25"/>
  <c r="D3157" i="25" s="1"/>
  <c r="C3156" i="25"/>
  <c r="D3156" i="25" s="1"/>
  <c r="C3155" i="25"/>
  <c r="D3155" i="25" s="1"/>
  <c r="C3154" i="25"/>
  <c r="D3154" i="25" s="1"/>
  <c r="C3153" i="25"/>
  <c r="D3153" i="25" s="1"/>
  <c r="C3152" i="25"/>
  <c r="D3152" i="25" s="1"/>
  <c r="C3151" i="25"/>
  <c r="D3151" i="25" s="1"/>
  <c r="C3150" i="25"/>
  <c r="D3150" i="25" s="1"/>
  <c r="C3149" i="25"/>
  <c r="D3149" i="25" s="1"/>
  <c r="C3148" i="25"/>
  <c r="D3148" i="25" s="1"/>
  <c r="C3147" i="25"/>
  <c r="D3147" i="25" s="1"/>
  <c r="C3146" i="25"/>
  <c r="D3146" i="25" s="1"/>
  <c r="C3145" i="25"/>
  <c r="D3145" i="25" s="1"/>
  <c r="C3144" i="25"/>
  <c r="D3144" i="25" s="1"/>
  <c r="C3143" i="25"/>
  <c r="D3143" i="25" s="1"/>
  <c r="C3142" i="25"/>
  <c r="D3142" i="25" s="1"/>
  <c r="C3141" i="25"/>
  <c r="D3141" i="25" s="1"/>
  <c r="C3140" i="25"/>
  <c r="D3140" i="25" s="1"/>
  <c r="C3139" i="25"/>
  <c r="D3139" i="25" s="1"/>
  <c r="C3138" i="25"/>
  <c r="D3138" i="25" s="1"/>
  <c r="C3137" i="25"/>
  <c r="D3137" i="25" s="1"/>
  <c r="C3136" i="25"/>
  <c r="D3136" i="25" s="1"/>
  <c r="C3135" i="25"/>
  <c r="D3135" i="25" s="1"/>
  <c r="C3134" i="25"/>
  <c r="D3134" i="25" s="1"/>
  <c r="C3133" i="25"/>
  <c r="D3133" i="25" s="1"/>
  <c r="C3132" i="25"/>
  <c r="D3132" i="25" s="1"/>
  <c r="C3131" i="25"/>
  <c r="D3131" i="25" s="1"/>
  <c r="C3130" i="25"/>
  <c r="D3130" i="25" s="1"/>
  <c r="C3129" i="25"/>
  <c r="D3129" i="25" s="1"/>
  <c r="C3128" i="25"/>
  <c r="D3128" i="25" s="1"/>
  <c r="C3127" i="25"/>
  <c r="D3127" i="25" s="1"/>
  <c r="C3126" i="25"/>
  <c r="D3126" i="25" s="1"/>
  <c r="C3125" i="25"/>
  <c r="D3125" i="25" s="1"/>
  <c r="C3124" i="25"/>
  <c r="D3124" i="25" s="1"/>
  <c r="C3123" i="25"/>
  <c r="D3123" i="25" s="1"/>
  <c r="C3122" i="25"/>
  <c r="D3122" i="25" s="1"/>
  <c r="C3121" i="25"/>
  <c r="D3121" i="25" s="1"/>
  <c r="C3120" i="25"/>
  <c r="D3120" i="25" s="1"/>
  <c r="C3119" i="25"/>
  <c r="D3119" i="25" s="1"/>
  <c r="C3118" i="25"/>
  <c r="D3118" i="25" s="1"/>
  <c r="C3117" i="25"/>
  <c r="D3117" i="25" s="1"/>
  <c r="C3116" i="25"/>
  <c r="D3116" i="25" s="1"/>
  <c r="C3115" i="25"/>
  <c r="D3115" i="25" s="1"/>
  <c r="C3114" i="25"/>
  <c r="D3114" i="25" s="1"/>
  <c r="C3113" i="25"/>
  <c r="D3113" i="25" s="1"/>
  <c r="C3112" i="25"/>
  <c r="D3112" i="25" s="1"/>
  <c r="C3111" i="25"/>
  <c r="D3111" i="25" s="1"/>
  <c r="C3110" i="25"/>
  <c r="D3110" i="25" s="1"/>
  <c r="C3109" i="25"/>
  <c r="D3109" i="25" s="1"/>
  <c r="C3108" i="25"/>
  <c r="D3108" i="25" s="1"/>
  <c r="C3107" i="25"/>
  <c r="D3107" i="25" s="1"/>
  <c r="C3106" i="25"/>
  <c r="D3106" i="25" s="1"/>
  <c r="C3105" i="25"/>
  <c r="D3105" i="25" s="1"/>
  <c r="C3104" i="25"/>
  <c r="D3104" i="25" s="1"/>
  <c r="C3103" i="25"/>
  <c r="D3103" i="25" s="1"/>
  <c r="C3102" i="25"/>
  <c r="D3102" i="25" s="1"/>
  <c r="C3101" i="25"/>
  <c r="D3101" i="25" s="1"/>
  <c r="C3100" i="25"/>
  <c r="D3100" i="25" s="1"/>
  <c r="C3099" i="25"/>
  <c r="D3099" i="25" s="1"/>
  <c r="C3098" i="25"/>
  <c r="D3098" i="25" s="1"/>
  <c r="C3097" i="25"/>
  <c r="D3097" i="25" s="1"/>
  <c r="C3096" i="25"/>
  <c r="D3096" i="25" s="1"/>
  <c r="C3095" i="25"/>
  <c r="D3095" i="25" s="1"/>
  <c r="C3094" i="25"/>
  <c r="D3094" i="25" s="1"/>
  <c r="C3093" i="25"/>
  <c r="D3093" i="25" s="1"/>
  <c r="C3092" i="25"/>
  <c r="D3092" i="25" s="1"/>
  <c r="C3091" i="25"/>
  <c r="D3091" i="25" s="1"/>
  <c r="C3090" i="25"/>
  <c r="D3090" i="25" s="1"/>
  <c r="C3089" i="25"/>
  <c r="D3089" i="25" s="1"/>
  <c r="C3088" i="25"/>
  <c r="D3088" i="25" s="1"/>
  <c r="C3087" i="25"/>
  <c r="D3087" i="25" s="1"/>
  <c r="C3086" i="25"/>
  <c r="D3086" i="25" s="1"/>
  <c r="C3085" i="25"/>
  <c r="D3085" i="25" s="1"/>
  <c r="C3084" i="25"/>
  <c r="D3084" i="25" s="1"/>
  <c r="C3083" i="25"/>
  <c r="D3083" i="25" s="1"/>
  <c r="C3082" i="25"/>
  <c r="D3082" i="25" s="1"/>
  <c r="C3081" i="25"/>
  <c r="D3081" i="25" s="1"/>
  <c r="C3080" i="25"/>
  <c r="D3080" i="25" s="1"/>
  <c r="C3079" i="25"/>
  <c r="D3079" i="25" s="1"/>
  <c r="C3078" i="25"/>
  <c r="D3078" i="25" s="1"/>
  <c r="C3077" i="25"/>
  <c r="D3077" i="25" s="1"/>
  <c r="C3076" i="25"/>
  <c r="D3076" i="25" s="1"/>
  <c r="C3075" i="25"/>
  <c r="D3075" i="25" s="1"/>
  <c r="C3074" i="25"/>
  <c r="D3074" i="25" s="1"/>
  <c r="C3073" i="25"/>
  <c r="D3073" i="25" s="1"/>
  <c r="C3072" i="25"/>
  <c r="D3072" i="25" s="1"/>
  <c r="C3071" i="25"/>
  <c r="D3071" i="25" s="1"/>
  <c r="C3070" i="25"/>
  <c r="D3070" i="25" s="1"/>
  <c r="C3069" i="25"/>
  <c r="D3069" i="25" s="1"/>
  <c r="C3068" i="25"/>
  <c r="D3068" i="25" s="1"/>
  <c r="C3067" i="25"/>
  <c r="D3067" i="25" s="1"/>
  <c r="C3066" i="25"/>
  <c r="D3066" i="25" s="1"/>
  <c r="C3065" i="25"/>
  <c r="D3065" i="25" s="1"/>
  <c r="C3064" i="25"/>
  <c r="D3064" i="25" s="1"/>
  <c r="C3063" i="25"/>
  <c r="D3063" i="25" s="1"/>
  <c r="C3062" i="25"/>
  <c r="D3062" i="25" s="1"/>
  <c r="C3061" i="25"/>
  <c r="D3061" i="25" s="1"/>
  <c r="C3060" i="25"/>
  <c r="D3060" i="25" s="1"/>
  <c r="C3059" i="25"/>
  <c r="D3059" i="25" s="1"/>
  <c r="C3058" i="25"/>
  <c r="D3058" i="25" s="1"/>
  <c r="C3057" i="25"/>
  <c r="D3057" i="25" s="1"/>
  <c r="C3056" i="25"/>
  <c r="D3056" i="25" s="1"/>
  <c r="C3055" i="25"/>
  <c r="D3055" i="25" s="1"/>
  <c r="C3054" i="25"/>
  <c r="D3054" i="25" s="1"/>
  <c r="C3053" i="25"/>
  <c r="D3053" i="25" s="1"/>
  <c r="C3052" i="25"/>
  <c r="D3052" i="25" s="1"/>
  <c r="C3051" i="25"/>
  <c r="D3051" i="25" s="1"/>
  <c r="C3050" i="25"/>
  <c r="D3050" i="25" s="1"/>
  <c r="C3049" i="25"/>
  <c r="D3049" i="25" s="1"/>
  <c r="C3048" i="25"/>
  <c r="D3048" i="25" s="1"/>
  <c r="C3047" i="25"/>
  <c r="D3047" i="25" s="1"/>
  <c r="C3046" i="25"/>
  <c r="D3046" i="25" s="1"/>
  <c r="C3045" i="25"/>
  <c r="D3045" i="25" s="1"/>
  <c r="C3044" i="25"/>
  <c r="D3044" i="25" s="1"/>
  <c r="C3043" i="25"/>
  <c r="D3043" i="25" s="1"/>
  <c r="C3042" i="25"/>
  <c r="D3042" i="25" s="1"/>
  <c r="C3041" i="25"/>
  <c r="D3041" i="25" s="1"/>
  <c r="C3040" i="25"/>
  <c r="D3040" i="25" s="1"/>
  <c r="C3039" i="25"/>
  <c r="D3039" i="25" s="1"/>
  <c r="C3038" i="25"/>
  <c r="D3038" i="25" s="1"/>
  <c r="C3037" i="25"/>
  <c r="D3037" i="25" s="1"/>
  <c r="C3036" i="25"/>
  <c r="D3036" i="25" s="1"/>
  <c r="C3035" i="25"/>
  <c r="D3035" i="25" s="1"/>
  <c r="C3034" i="25"/>
  <c r="D3034" i="25" s="1"/>
  <c r="C3033" i="25"/>
  <c r="D3033" i="25" s="1"/>
  <c r="C3032" i="25"/>
  <c r="D3032" i="25" s="1"/>
  <c r="C3031" i="25"/>
  <c r="D3031" i="25" s="1"/>
  <c r="C3030" i="25"/>
  <c r="D3030" i="25" s="1"/>
  <c r="C3029" i="25"/>
  <c r="D3029" i="25" s="1"/>
  <c r="C3028" i="25"/>
  <c r="D3028" i="25" s="1"/>
  <c r="C3027" i="25"/>
  <c r="D3027" i="25" s="1"/>
  <c r="C3026" i="25"/>
  <c r="D3026" i="25" s="1"/>
  <c r="C3025" i="25"/>
  <c r="D3025" i="25" s="1"/>
  <c r="C3024" i="25"/>
  <c r="D3024" i="25" s="1"/>
  <c r="C3023" i="25"/>
  <c r="D3023" i="25" s="1"/>
  <c r="C3022" i="25"/>
  <c r="D3022" i="25" s="1"/>
  <c r="C3021" i="25"/>
  <c r="D3021" i="25" s="1"/>
  <c r="C3020" i="25"/>
  <c r="D3020" i="25" s="1"/>
  <c r="C3019" i="25"/>
  <c r="D3019" i="25" s="1"/>
  <c r="C3018" i="25"/>
  <c r="D3018" i="25" s="1"/>
  <c r="C3017" i="25"/>
  <c r="D3017" i="25" s="1"/>
  <c r="C3016" i="25"/>
  <c r="D3016" i="25" s="1"/>
  <c r="C3015" i="25"/>
  <c r="D3015" i="25" s="1"/>
  <c r="C3014" i="25"/>
  <c r="D3014" i="25" s="1"/>
  <c r="C3013" i="25"/>
  <c r="D3013" i="25" s="1"/>
  <c r="C3012" i="25"/>
  <c r="D3012" i="25" s="1"/>
  <c r="C3011" i="25"/>
  <c r="D3011" i="25" s="1"/>
  <c r="C3010" i="25"/>
  <c r="D3010" i="25" s="1"/>
  <c r="C3009" i="25"/>
  <c r="D3009" i="25" s="1"/>
  <c r="C3008" i="25"/>
  <c r="D3008" i="25" s="1"/>
  <c r="C3007" i="25"/>
  <c r="D3007" i="25" s="1"/>
  <c r="C3006" i="25"/>
  <c r="D3006" i="25" s="1"/>
  <c r="C3005" i="25"/>
  <c r="D3005" i="25" s="1"/>
  <c r="C3004" i="25"/>
  <c r="D3004" i="25" s="1"/>
  <c r="C3003" i="25"/>
  <c r="D3003" i="25" s="1"/>
  <c r="C3002" i="25"/>
  <c r="D3002" i="25" s="1"/>
  <c r="C3001" i="25"/>
  <c r="D3001" i="25" s="1"/>
  <c r="C3000" i="25"/>
  <c r="D3000" i="25" s="1"/>
  <c r="C2999" i="25"/>
  <c r="D2999" i="25" s="1"/>
  <c r="C2998" i="25"/>
  <c r="D2998" i="25" s="1"/>
  <c r="C2997" i="25"/>
  <c r="D2997" i="25" s="1"/>
  <c r="C2996" i="25"/>
  <c r="D2996" i="25" s="1"/>
  <c r="C2995" i="25"/>
  <c r="D2995" i="25" s="1"/>
  <c r="C2994" i="25"/>
  <c r="D2994" i="25" s="1"/>
  <c r="C2993" i="25"/>
  <c r="D2993" i="25" s="1"/>
  <c r="C2992" i="25"/>
  <c r="D2992" i="25" s="1"/>
  <c r="C2991" i="25"/>
  <c r="D2991" i="25" s="1"/>
  <c r="C2990" i="25"/>
  <c r="D2990" i="25" s="1"/>
  <c r="C2989" i="25"/>
  <c r="D2989" i="25" s="1"/>
  <c r="C2988" i="25"/>
  <c r="D2988" i="25" s="1"/>
  <c r="C2987" i="25"/>
  <c r="D2987" i="25" s="1"/>
  <c r="C2986" i="25"/>
  <c r="D2986" i="25" s="1"/>
  <c r="C2985" i="25"/>
  <c r="D2985" i="25" s="1"/>
  <c r="C2984" i="25"/>
  <c r="D2984" i="25" s="1"/>
  <c r="C2983" i="25"/>
  <c r="D2983" i="25" s="1"/>
  <c r="C2982" i="25"/>
  <c r="D2982" i="25" s="1"/>
  <c r="C2981" i="25"/>
  <c r="D2981" i="25" s="1"/>
  <c r="C2980" i="25"/>
  <c r="D2980" i="25" s="1"/>
  <c r="C2979" i="25"/>
  <c r="D2979" i="25" s="1"/>
  <c r="C2978" i="25"/>
  <c r="D2978" i="25" s="1"/>
  <c r="C2977" i="25"/>
  <c r="D2977" i="25" s="1"/>
  <c r="C2976" i="25"/>
  <c r="D2976" i="25" s="1"/>
  <c r="C2975" i="25"/>
  <c r="D2975" i="25" s="1"/>
  <c r="C2974" i="25"/>
  <c r="D2974" i="25" s="1"/>
  <c r="C2973" i="25"/>
  <c r="D2973" i="25" s="1"/>
  <c r="C2972" i="25"/>
  <c r="D2972" i="25" s="1"/>
  <c r="C2971" i="25"/>
  <c r="D2971" i="25" s="1"/>
  <c r="C2970" i="25"/>
  <c r="D2970" i="25" s="1"/>
  <c r="C2969" i="25"/>
  <c r="D2969" i="25" s="1"/>
  <c r="C2968" i="25"/>
  <c r="D2968" i="25" s="1"/>
  <c r="C2967" i="25"/>
  <c r="D2967" i="25" s="1"/>
  <c r="C2966" i="25"/>
  <c r="D2966" i="25" s="1"/>
  <c r="C2965" i="25"/>
  <c r="D2965" i="25" s="1"/>
  <c r="C2964" i="25"/>
  <c r="D2964" i="25" s="1"/>
  <c r="C2963" i="25"/>
  <c r="D2963" i="25" s="1"/>
  <c r="C2962" i="25"/>
  <c r="D2962" i="25" s="1"/>
  <c r="C2961" i="25"/>
  <c r="D2961" i="25" s="1"/>
  <c r="C2960" i="25"/>
  <c r="D2960" i="25" s="1"/>
  <c r="C2959" i="25"/>
  <c r="D2959" i="25" s="1"/>
  <c r="C2958" i="25"/>
  <c r="D2958" i="25" s="1"/>
  <c r="C2957" i="25"/>
  <c r="D2957" i="25" s="1"/>
  <c r="C2956" i="25"/>
  <c r="D2956" i="25" s="1"/>
  <c r="C2955" i="25"/>
  <c r="D2955" i="25" s="1"/>
  <c r="C2954" i="25"/>
  <c r="D2954" i="25" s="1"/>
  <c r="C2953" i="25"/>
  <c r="D2953" i="25" s="1"/>
  <c r="C2952" i="25"/>
  <c r="D2952" i="25" s="1"/>
  <c r="C2951" i="25"/>
  <c r="D2951" i="25" s="1"/>
  <c r="C2950" i="25"/>
  <c r="D2950" i="25" s="1"/>
  <c r="C2949" i="25"/>
  <c r="D2949" i="25" s="1"/>
  <c r="C2948" i="25"/>
  <c r="D2948" i="25" s="1"/>
  <c r="C2947" i="25"/>
  <c r="D2947" i="25" s="1"/>
  <c r="C2946" i="25"/>
  <c r="D2946" i="25" s="1"/>
  <c r="C2945" i="25"/>
  <c r="D2945" i="25" s="1"/>
  <c r="C2944" i="25"/>
  <c r="D2944" i="25" s="1"/>
  <c r="C2943" i="25"/>
  <c r="D2943" i="25" s="1"/>
  <c r="C2942" i="25"/>
  <c r="D2942" i="25" s="1"/>
  <c r="C2941" i="25"/>
  <c r="D2941" i="25" s="1"/>
  <c r="C2940" i="25"/>
  <c r="D2940" i="25" s="1"/>
  <c r="C2939" i="25"/>
  <c r="D2939" i="25" s="1"/>
  <c r="C2938" i="25"/>
  <c r="D2938" i="25" s="1"/>
  <c r="C2937" i="25"/>
  <c r="D2937" i="25" s="1"/>
  <c r="C2936" i="25"/>
  <c r="D2936" i="25" s="1"/>
  <c r="C2935" i="25"/>
  <c r="D2935" i="25" s="1"/>
  <c r="C2934" i="25"/>
  <c r="D2934" i="25" s="1"/>
  <c r="C2933" i="25"/>
  <c r="D2933" i="25" s="1"/>
  <c r="C2932" i="25"/>
  <c r="D2932" i="25" s="1"/>
  <c r="C2931" i="25"/>
  <c r="D2931" i="25" s="1"/>
  <c r="C2930" i="25"/>
  <c r="D2930" i="25" s="1"/>
  <c r="C2929" i="25"/>
  <c r="D2929" i="25" s="1"/>
  <c r="C2928" i="25"/>
  <c r="D2928" i="25" s="1"/>
  <c r="C2927" i="25"/>
  <c r="D2927" i="25" s="1"/>
  <c r="C2926" i="25"/>
  <c r="D2926" i="25" s="1"/>
  <c r="C2925" i="25"/>
  <c r="D2925" i="25" s="1"/>
  <c r="C2924" i="25"/>
  <c r="D2924" i="25" s="1"/>
  <c r="C2923" i="25"/>
  <c r="D2923" i="25" s="1"/>
  <c r="C2922" i="25"/>
  <c r="D2922" i="25" s="1"/>
  <c r="C2921" i="25"/>
  <c r="D2921" i="25" s="1"/>
  <c r="C2920" i="25"/>
  <c r="D2920" i="25" s="1"/>
  <c r="C2919" i="25"/>
  <c r="D2919" i="25" s="1"/>
  <c r="C2918" i="25"/>
  <c r="D2918" i="25" s="1"/>
  <c r="C2917" i="25"/>
  <c r="D2917" i="25" s="1"/>
  <c r="C2916" i="25"/>
  <c r="D2916" i="25" s="1"/>
  <c r="C2915" i="25"/>
  <c r="D2915" i="25" s="1"/>
  <c r="C2914" i="25"/>
  <c r="D2914" i="25" s="1"/>
  <c r="C2913" i="25"/>
  <c r="D2913" i="25" s="1"/>
  <c r="C2912" i="25"/>
  <c r="D2912" i="25" s="1"/>
  <c r="C2911" i="25"/>
  <c r="D2911" i="25" s="1"/>
  <c r="C2910" i="25"/>
  <c r="D2910" i="25" s="1"/>
  <c r="C2909" i="25"/>
  <c r="D2909" i="25" s="1"/>
  <c r="C2908" i="25"/>
  <c r="D2908" i="25" s="1"/>
  <c r="C2907" i="25"/>
  <c r="D2907" i="25" s="1"/>
  <c r="C2906" i="25"/>
  <c r="D2906" i="25" s="1"/>
  <c r="C2905" i="25"/>
  <c r="D2905" i="25" s="1"/>
  <c r="C2904" i="25"/>
  <c r="D2904" i="25" s="1"/>
  <c r="C2903" i="25"/>
  <c r="D2903" i="25" s="1"/>
  <c r="C2902" i="25"/>
  <c r="D2902" i="25" s="1"/>
  <c r="C2901" i="25"/>
  <c r="D2901" i="25" s="1"/>
  <c r="C2900" i="25"/>
  <c r="D2900" i="25" s="1"/>
  <c r="C2899" i="25"/>
  <c r="D2899" i="25" s="1"/>
  <c r="C2898" i="25"/>
  <c r="D2898" i="25" s="1"/>
  <c r="C2897" i="25"/>
  <c r="D2897" i="25" s="1"/>
  <c r="C2896" i="25"/>
  <c r="D2896" i="25" s="1"/>
  <c r="C2895" i="25"/>
  <c r="D2895" i="25" s="1"/>
  <c r="C2894" i="25"/>
  <c r="D2894" i="25" s="1"/>
  <c r="C2893" i="25"/>
  <c r="D2893" i="25" s="1"/>
  <c r="C2892" i="25"/>
  <c r="D2892" i="25" s="1"/>
  <c r="C2891" i="25"/>
  <c r="D2891" i="25" s="1"/>
  <c r="C2890" i="25"/>
  <c r="D2890" i="25" s="1"/>
  <c r="C2889" i="25"/>
  <c r="D2889" i="25" s="1"/>
  <c r="C2888" i="25"/>
  <c r="D2888" i="25" s="1"/>
  <c r="C2887" i="25"/>
  <c r="D2887" i="25" s="1"/>
  <c r="C2886" i="25"/>
  <c r="D2886" i="25" s="1"/>
  <c r="C2885" i="25"/>
  <c r="D2885" i="25" s="1"/>
  <c r="C2884" i="25"/>
  <c r="D2884" i="25" s="1"/>
  <c r="C2883" i="25"/>
  <c r="D2883" i="25" s="1"/>
  <c r="C2882" i="25"/>
  <c r="D2882" i="25" s="1"/>
  <c r="C2881" i="25"/>
  <c r="D2881" i="25" s="1"/>
  <c r="C2880" i="25"/>
  <c r="D2880" i="25" s="1"/>
  <c r="C2879" i="25"/>
  <c r="D2879" i="25" s="1"/>
  <c r="C2878" i="25"/>
  <c r="D2878" i="25" s="1"/>
  <c r="C2877" i="25"/>
  <c r="D2877" i="25" s="1"/>
  <c r="C2876" i="25"/>
  <c r="D2876" i="25" s="1"/>
  <c r="C2875" i="25"/>
  <c r="D2875" i="25" s="1"/>
  <c r="C2874" i="25"/>
  <c r="D2874" i="25" s="1"/>
  <c r="C2873" i="25"/>
  <c r="D2873" i="25" s="1"/>
  <c r="C2872" i="25"/>
  <c r="D2872" i="25" s="1"/>
  <c r="C2871" i="25"/>
  <c r="D2871" i="25" s="1"/>
  <c r="C2870" i="25"/>
  <c r="D2870" i="25" s="1"/>
  <c r="C2869" i="25"/>
  <c r="D2869" i="25" s="1"/>
  <c r="C2868" i="25"/>
  <c r="D2868" i="25" s="1"/>
  <c r="C2867" i="25"/>
  <c r="D2867" i="25" s="1"/>
  <c r="C2866" i="25"/>
  <c r="D2866" i="25" s="1"/>
  <c r="C2865" i="25"/>
  <c r="D2865" i="25" s="1"/>
  <c r="C2864" i="25"/>
  <c r="D2864" i="25" s="1"/>
  <c r="C2863" i="25"/>
  <c r="D2863" i="25" s="1"/>
  <c r="C2862" i="25"/>
  <c r="D2862" i="25" s="1"/>
  <c r="C2861" i="25"/>
  <c r="D2861" i="25" s="1"/>
  <c r="C2860" i="25"/>
  <c r="D2860" i="25" s="1"/>
  <c r="C2859" i="25"/>
  <c r="D2859" i="25" s="1"/>
  <c r="C2858" i="25"/>
  <c r="D2858" i="25" s="1"/>
  <c r="C2857" i="25"/>
  <c r="D2857" i="25" s="1"/>
  <c r="C2856" i="25"/>
  <c r="D2856" i="25" s="1"/>
  <c r="C2855" i="25"/>
  <c r="D2855" i="25" s="1"/>
  <c r="C2854" i="25"/>
  <c r="D2854" i="25" s="1"/>
  <c r="C2853" i="25"/>
  <c r="D2853" i="25" s="1"/>
  <c r="C2852" i="25"/>
  <c r="D2852" i="25" s="1"/>
  <c r="C2851" i="25"/>
  <c r="D2851" i="25" s="1"/>
  <c r="C2850" i="25"/>
  <c r="D2850" i="25" s="1"/>
  <c r="C2849" i="25"/>
  <c r="D2849" i="25" s="1"/>
  <c r="C2848" i="25"/>
  <c r="D2848" i="25" s="1"/>
  <c r="C2847" i="25"/>
  <c r="D2847" i="25" s="1"/>
  <c r="C2846" i="25"/>
  <c r="D2846" i="25" s="1"/>
  <c r="C2845" i="25"/>
  <c r="D2845" i="25" s="1"/>
  <c r="C2844" i="25"/>
  <c r="D2844" i="25" s="1"/>
  <c r="C2843" i="25"/>
  <c r="D2843" i="25" s="1"/>
  <c r="C2842" i="25"/>
  <c r="D2842" i="25" s="1"/>
  <c r="C2841" i="25"/>
  <c r="D2841" i="25" s="1"/>
  <c r="C2840" i="25"/>
  <c r="D2840" i="25" s="1"/>
  <c r="C2839" i="25"/>
  <c r="D2839" i="25" s="1"/>
  <c r="C2838" i="25"/>
  <c r="D2838" i="25" s="1"/>
  <c r="C2837" i="25"/>
  <c r="D2837" i="25" s="1"/>
  <c r="C2836" i="25"/>
  <c r="D2836" i="25" s="1"/>
  <c r="C2835" i="25"/>
  <c r="D2835" i="25" s="1"/>
  <c r="C2834" i="25"/>
  <c r="D2834" i="25" s="1"/>
  <c r="C2833" i="25"/>
  <c r="D2833" i="25" s="1"/>
  <c r="C2832" i="25"/>
  <c r="D2832" i="25" s="1"/>
  <c r="C2831" i="25"/>
  <c r="D2831" i="25" s="1"/>
  <c r="C2830" i="25"/>
  <c r="D2830" i="25" s="1"/>
  <c r="C2829" i="25"/>
  <c r="D2829" i="25" s="1"/>
  <c r="C2828" i="25"/>
  <c r="D2828" i="25" s="1"/>
  <c r="C2827" i="25"/>
  <c r="D2827" i="25" s="1"/>
  <c r="C2826" i="25"/>
  <c r="D2826" i="25" s="1"/>
  <c r="C2825" i="25"/>
  <c r="D2825" i="25" s="1"/>
  <c r="C2824" i="25"/>
  <c r="D2824" i="25" s="1"/>
  <c r="C2823" i="25"/>
  <c r="D2823" i="25" s="1"/>
  <c r="C2822" i="25"/>
  <c r="D2822" i="25" s="1"/>
  <c r="C2821" i="25"/>
  <c r="D2821" i="25" s="1"/>
  <c r="C2820" i="25"/>
  <c r="D2820" i="25" s="1"/>
  <c r="C2819" i="25"/>
  <c r="D2819" i="25" s="1"/>
  <c r="C2818" i="25"/>
  <c r="D2818" i="25" s="1"/>
  <c r="C2817" i="25"/>
  <c r="D2817" i="25" s="1"/>
  <c r="C2816" i="25"/>
  <c r="D2816" i="25" s="1"/>
  <c r="C2815" i="25"/>
  <c r="D2815" i="25" s="1"/>
  <c r="C2814" i="25"/>
  <c r="D2814" i="25" s="1"/>
  <c r="C2813" i="25"/>
  <c r="D2813" i="25" s="1"/>
  <c r="C2812" i="25"/>
  <c r="D2812" i="25" s="1"/>
  <c r="C2811" i="25"/>
  <c r="D2811" i="25" s="1"/>
  <c r="C2810" i="25"/>
  <c r="D2810" i="25" s="1"/>
  <c r="C2809" i="25"/>
  <c r="D2809" i="25" s="1"/>
  <c r="C2808" i="25"/>
  <c r="D2808" i="25" s="1"/>
  <c r="C2807" i="25"/>
  <c r="D2807" i="25" s="1"/>
  <c r="C2806" i="25"/>
  <c r="D2806" i="25" s="1"/>
  <c r="C2805" i="25"/>
  <c r="D2805" i="25" s="1"/>
  <c r="C2804" i="25"/>
  <c r="D2804" i="25" s="1"/>
  <c r="C2803" i="25"/>
  <c r="D2803" i="25" s="1"/>
  <c r="C2802" i="25"/>
  <c r="D2802" i="25" s="1"/>
  <c r="C2801" i="25"/>
  <c r="D2801" i="25" s="1"/>
  <c r="C2800" i="25"/>
  <c r="D2800" i="25" s="1"/>
  <c r="C2799" i="25"/>
  <c r="D2799" i="25" s="1"/>
  <c r="C2798" i="25"/>
  <c r="D2798" i="25" s="1"/>
  <c r="C2797" i="25"/>
  <c r="D2797" i="25" s="1"/>
  <c r="C2796" i="25"/>
  <c r="D2796" i="25" s="1"/>
  <c r="C2795" i="25"/>
  <c r="D2795" i="25" s="1"/>
  <c r="C2794" i="25"/>
  <c r="D2794" i="25" s="1"/>
  <c r="C2793" i="25"/>
  <c r="D2793" i="25" s="1"/>
  <c r="C2792" i="25"/>
  <c r="D2792" i="25" s="1"/>
  <c r="C2791" i="25"/>
  <c r="D2791" i="25" s="1"/>
  <c r="C2790" i="25"/>
  <c r="D2790" i="25" s="1"/>
  <c r="C2789" i="25"/>
  <c r="D2789" i="25" s="1"/>
  <c r="C2788" i="25"/>
  <c r="D2788" i="25" s="1"/>
  <c r="C2787" i="25"/>
  <c r="D2787" i="25" s="1"/>
  <c r="C2786" i="25"/>
  <c r="D2786" i="25" s="1"/>
  <c r="C2785" i="25"/>
  <c r="D2785" i="25" s="1"/>
  <c r="C2784" i="25"/>
  <c r="D2784" i="25" s="1"/>
  <c r="C2783" i="25"/>
  <c r="D2783" i="25" s="1"/>
  <c r="C2782" i="25"/>
  <c r="D2782" i="25" s="1"/>
  <c r="C2781" i="25"/>
  <c r="D2781" i="25" s="1"/>
  <c r="C2780" i="25"/>
  <c r="D2780" i="25" s="1"/>
  <c r="C2779" i="25"/>
  <c r="D2779" i="25" s="1"/>
  <c r="C2778" i="25"/>
  <c r="D2778" i="25" s="1"/>
  <c r="C2777" i="25"/>
  <c r="D2777" i="25" s="1"/>
  <c r="C2776" i="25"/>
  <c r="D2776" i="25" s="1"/>
  <c r="C2775" i="25"/>
  <c r="D2775" i="25" s="1"/>
  <c r="C2774" i="25"/>
  <c r="D2774" i="25" s="1"/>
  <c r="C2773" i="25"/>
  <c r="D2773" i="25" s="1"/>
  <c r="C2772" i="25"/>
  <c r="D2772" i="25" s="1"/>
  <c r="C2771" i="25"/>
  <c r="D2771" i="25" s="1"/>
  <c r="C2770" i="25"/>
  <c r="D2770" i="25" s="1"/>
  <c r="C2769" i="25"/>
  <c r="D2769" i="25" s="1"/>
  <c r="C2768" i="25"/>
  <c r="D2768" i="25" s="1"/>
  <c r="C2767" i="25"/>
  <c r="D2767" i="25" s="1"/>
  <c r="C2766" i="25"/>
  <c r="D2766" i="25" s="1"/>
  <c r="C2765" i="25"/>
  <c r="D2765" i="25" s="1"/>
  <c r="C2764" i="25"/>
  <c r="D2764" i="25" s="1"/>
  <c r="C2763" i="25"/>
  <c r="D2763" i="25" s="1"/>
  <c r="C2762" i="25"/>
  <c r="D2762" i="25" s="1"/>
  <c r="C2761" i="25"/>
  <c r="D2761" i="25" s="1"/>
  <c r="C2760" i="25"/>
  <c r="D2760" i="25" s="1"/>
  <c r="C2759" i="25"/>
  <c r="D2759" i="25" s="1"/>
  <c r="C2758" i="25"/>
  <c r="D2758" i="25" s="1"/>
  <c r="C2757" i="25"/>
  <c r="D2757" i="25" s="1"/>
  <c r="C2756" i="25"/>
  <c r="D2756" i="25" s="1"/>
  <c r="C2755" i="25"/>
  <c r="D2755" i="25" s="1"/>
  <c r="C2754" i="25"/>
  <c r="D2754" i="25" s="1"/>
  <c r="C2753" i="25"/>
  <c r="D2753" i="25" s="1"/>
  <c r="C2752" i="25"/>
  <c r="D2752" i="25" s="1"/>
  <c r="C2751" i="25"/>
  <c r="D2751" i="25" s="1"/>
  <c r="C2750" i="25"/>
  <c r="D2750" i="25" s="1"/>
  <c r="C2749" i="25"/>
  <c r="D2749" i="25" s="1"/>
  <c r="C2748" i="25"/>
  <c r="D2748" i="25" s="1"/>
  <c r="C2747" i="25"/>
  <c r="D2747" i="25" s="1"/>
  <c r="C2746" i="25"/>
  <c r="D2746" i="25" s="1"/>
  <c r="C2745" i="25"/>
  <c r="D2745" i="25" s="1"/>
  <c r="C2744" i="25"/>
  <c r="D2744" i="25" s="1"/>
  <c r="C2743" i="25"/>
  <c r="D2743" i="25" s="1"/>
  <c r="C2742" i="25"/>
  <c r="D2742" i="25" s="1"/>
  <c r="C2741" i="25"/>
  <c r="D2741" i="25" s="1"/>
  <c r="C2740" i="25"/>
  <c r="D2740" i="25" s="1"/>
  <c r="C2739" i="25"/>
  <c r="D2739" i="25" s="1"/>
  <c r="C2738" i="25"/>
  <c r="D2738" i="25" s="1"/>
  <c r="C2737" i="25"/>
  <c r="D2737" i="25" s="1"/>
  <c r="C2736" i="25"/>
  <c r="D2736" i="25" s="1"/>
  <c r="C2735" i="25"/>
  <c r="D2735" i="25" s="1"/>
  <c r="C2734" i="25"/>
  <c r="D2734" i="25" s="1"/>
  <c r="C2733" i="25"/>
  <c r="D2733" i="25" s="1"/>
  <c r="C2732" i="25"/>
  <c r="D2732" i="25" s="1"/>
  <c r="C2731" i="25"/>
  <c r="D2731" i="25" s="1"/>
  <c r="C2730" i="25"/>
  <c r="D2730" i="25" s="1"/>
  <c r="C2729" i="25"/>
  <c r="D2729" i="25" s="1"/>
  <c r="C2728" i="25"/>
  <c r="D2728" i="25" s="1"/>
  <c r="C2727" i="25"/>
  <c r="D2727" i="25" s="1"/>
  <c r="C2726" i="25"/>
  <c r="D2726" i="25" s="1"/>
  <c r="C2725" i="25"/>
  <c r="D2725" i="25" s="1"/>
  <c r="C2724" i="25"/>
  <c r="D2724" i="25" s="1"/>
  <c r="C2723" i="25"/>
  <c r="D2723" i="25" s="1"/>
  <c r="C2722" i="25"/>
  <c r="D2722" i="25" s="1"/>
  <c r="C2721" i="25"/>
  <c r="D2721" i="25" s="1"/>
  <c r="C2720" i="25"/>
  <c r="D2720" i="25" s="1"/>
  <c r="C2719" i="25"/>
  <c r="D2719" i="25" s="1"/>
  <c r="C2718" i="25"/>
  <c r="D2718" i="25" s="1"/>
  <c r="C2717" i="25"/>
  <c r="D2717" i="25" s="1"/>
  <c r="C2716" i="25"/>
  <c r="D2716" i="25" s="1"/>
  <c r="C2715" i="25"/>
  <c r="D2715" i="25" s="1"/>
  <c r="C2714" i="25"/>
  <c r="D2714" i="25" s="1"/>
  <c r="C2713" i="25"/>
  <c r="D2713" i="25" s="1"/>
  <c r="C2712" i="25"/>
  <c r="D2712" i="25" s="1"/>
  <c r="C2711" i="25"/>
  <c r="D2711" i="25" s="1"/>
  <c r="C2710" i="25"/>
  <c r="D2710" i="25" s="1"/>
  <c r="C2709" i="25"/>
  <c r="D2709" i="25" s="1"/>
  <c r="C2708" i="25"/>
  <c r="D2708" i="25" s="1"/>
  <c r="C2707" i="25"/>
  <c r="D2707" i="25" s="1"/>
  <c r="C2706" i="25"/>
  <c r="D2706" i="25" s="1"/>
  <c r="C2705" i="25"/>
  <c r="D2705" i="25" s="1"/>
  <c r="C2704" i="25"/>
  <c r="D2704" i="25" s="1"/>
  <c r="C2703" i="25"/>
  <c r="D2703" i="25" s="1"/>
  <c r="C2702" i="25"/>
  <c r="D2702" i="25" s="1"/>
  <c r="C2701" i="25"/>
  <c r="D2701" i="25" s="1"/>
  <c r="C2700" i="25"/>
  <c r="D2700" i="25" s="1"/>
  <c r="C2699" i="25"/>
  <c r="D2699" i="25" s="1"/>
  <c r="C2698" i="25"/>
  <c r="D2698" i="25" s="1"/>
  <c r="C2697" i="25"/>
  <c r="D2697" i="25" s="1"/>
  <c r="C2696" i="25"/>
  <c r="D2696" i="25" s="1"/>
  <c r="C2695" i="25"/>
  <c r="D2695" i="25" s="1"/>
  <c r="C2694" i="25"/>
  <c r="D2694" i="25" s="1"/>
  <c r="C2693" i="25"/>
  <c r="D2693" i="25" s="1"/>
  <c r="C2692" i="25"/>
  <c r="D2692" i="25" s="1"/>
  <c r="C2691" i="25"/>
  <c r="D2691" i="25" s="1"/>
  <c r="C2690" i="25"/>
  <c r="D2690" i="25" s="1"/>
  <c r="C2689" i="25"/>
  <c r="D2689" i="25" s="1"/>
  <c r="C2688" i="25"/>
  <c r="D2688" i="25" s="1"/>
  <c r="C2687" i="25"/>
  <c r="D2687" i="25" s="1"/>
  <c r="C2686" i="25"/>
  <c r="D2686" i="25" s="1"/>
  <c r="C2685" i="25"/>
  <c r="D2685" i="25" s="1"/>
  <c r="C2684" i="25"/>
  <c r="D2684" i="25" s="1"/>
  <c r="C2683" i="25"/>
  <c r="D2683" i="25" s="1"/>
  <c r="C2682" i="25"/>
  <c r="D2682" i="25" s="1"/>
  <c r="C2681" i="25"/>
  <c r="D2681" i="25" s="1"/>
  <c r="C2680" i="25"/>
  <c r="D2680" i="25" s="1"/>
  <c r="C2679" i="25"/>
  <c r="D2679" i="25" s="1"/>
  <c r="C2678" i="25"/>
  <c r="D2678" i="25" s="1"/>
  <c r="C2677" i="25"/>
  <c r="D2677" i="25" s="1"/>
  <c r="C2676" i="25"/>
  <c r="D2676" i="25" s="1"/>
  <c r="C2675" i="25"/>
  <c r="D2675" i="25" s="1"/>
  <c r="C2674" i="25"/>
  <c r="D2674" i="25" s="1"/>
  <c r="C2673" i="25"/>
  <c r="D2673" i="25" s="1"/>
  <c r="C2672" i="25"/>
  <c r="D2672" i="25" s="1"/>
  <c r="C2671" i="25"/>
  <c r="D2671" i="25" s="1"/>
  <c r="C2670" i="25"/>
  <c r="D2670" i="25" s="1"/>
  <c r="C2669" i="25"/>
  <c r="D2669" i="25" s="1"/>
  <c r="C2668" i="25"/>
  <c r="D2668" i="25" s="1"/>
  <c r="C2667" i="25"/>
  <c r="D2667" i="25" s="1"/>
  <c r="C2666" i="25"/>
  <c r="D2666" i="25" s="1"/>
  <c r="C2665" i="25"/>
  <c r="D2665" i="25" s="1"/>
  <c r="C2664" i="25"/>
  <c r="D2664" i="25" s="1"/>
  <c r="C2663" i="25"/>
  <c r="D2663" i="25" s="1"/>
  <c r="C2662" i="25"/>
  <c r="D2662" i="25" s="1"/>
  <c r="C2661" i="25"/>
  <c r="D2661" i="25" s="1"/>
  <c r="C2660" i="25"/>
  <c r="D2660" i="25" s="1"/>
  <c r="C2659" i="25"/>
  <c r="D2659" i="25" s="1"/>
  <c r="C2658" i="25"/>
  <c r="D2658" i="25" s="1"/>
  <c r="C2657" i="25"/>
  <c r="D2657" i="25" s="1"/>
  <c r="C2656" i="25"/>
  <c r="D2656" i="25" s="1"/>
  <c r="C2655" i="25"/>
  <c r="D2655" i="25" s="1"/>
  <c r="C2654" i="25"/>
  <c r="D2654" i="25" s="1"/>
  <c r="C2653" i="25"/>
  <c r="D2653" i="25" s="1"/>
  <c r="C2652" i="25"/>
  <c r="D2652" i="25" s="1"/>
  <c r="C2651" i="25"/>
  <c r="D2651" i="25" s="1"/>
  <c r="C2650" i="25"/>
  <c r="D2650" i="25" s="1"/>
  <c r="C2649" i="25"/>
  <c r="D2649" i="25" s="1"/>
  <c r="C2648" i="25"/>
  <c r="D2648" i="25" s="1"/>
  <c r="C2647" i="25"/>
  <c r="D2647" i="25" s="1"/>
  <c r="C2646" i="25"/>
  <c r="D2646" i="25" s="1"/>
  <c r="C2645" i="25"/>
  <c r="D2645" i="25" s="1"/>
  <c r="C2644" i="25"/>
  <c r="D2644" i="25" s="1"/>
  <c r="C2643" i="25"/>
  <c r="D2643" i="25" s="1"/>
  <c r="C2642" i="25"/>
  <c r="D2642" i="25" s="1"/>
  <c r="C2641" i="25"/>
  <c r="D2641" i="25" s="1"/>
  <c r="C2640" i="25"/>
  <c r="D2640" i="25" s="1"/>
  <c r="C2639" i="25"/>
  <c r="D2639" i="25" s="1"/>
  <c r="C2638" i="25"/>
  <c r="D2638" i="25" s="1"/>
  <c r="C2637" i="25"/>
  <c r="D2637" i="25" s="1"/>
  <c r="C2636" i="25"/>
  <c r="D2636" i="25" s="1"/>
  <c r="C2635" i="25"/>
  <c r="D2635" i="25" s="1"/>
  <c r="C2634" i="25"/>
  <c r="D2634" i="25" s="1"/>
  <c r="C2633" i="25"/>
  <c r="D2633" i="25" s="1"/>
  <c r="C2632" i="25"/>
  <c r="D2632" i="25" s="1"/>
  <c r="C2631" i="25"/>
  <c r="D2631" i="25" s="1"/>
  <c r="C2630" i="25"/>
  <c r="D2630" i="25" s="1"/>
  <c r="C2629" i="25"/>
  <c r="D2629" i="25" s="1"/>
  <c r="C2628" i="25"/>
  <c r="D2628" i="25" s="1"/>
  <c r="C2627" i="25"/>
  <c r="D2627" i="25" s="1"/>
  <c r="C2626" i="25"/>
  <c r="D2626" i="25" s="1"/>
  <c r="C2625" i="25"/>
  <c r="D2625" i="25" s="1"/>
  <c r="C2624" i="25"/>
  <c r="D2624" i="25" s="1"/>
  <c r="C2623" i="25"/>
  <c r="D2623" i="25" s="1"/>
  <c r="C2622" i="25"/>
  <c r="D2622" i="25" s="1"/>
  <c r="C2621" i="25"/>
  <c r="D2621" i="25" s="1"/>
  <c r="C2620" i="25"/>
  <c r="D2620" i="25" s="1"/>
  <c r="C2619" i="25"/>
  <c r="D2619" i="25" s="1"/>
  <c r="C2618" i="25"/>
  <c r="D2618" i="25" s="1"/>
  <c r="C2617" i="25"/>
  <c r="D2617" i="25" s="1"/>
  <c r="C2616" i="25"/>
  <c r="D2616" i="25" s="1"/>
  <c r="C2615" i="25"/>
  <c r="D2615" i="25" s="1"/>
  <c r="C2614" i="25"/>
  <c r="D2614" i="25" s="1"/>
  <c r="C2613" i="25"/>
  <c r="D2613" i="25" s="1"/>
  <c r="C2612" i="25"/>
  <c r="D2612" i="25" s="1"/>
  <c r="C2611" i="25"/>
  <c r="D2611" i="25" s="1"/>
  <c r="C2610" i="25"/>
  <c r="D2610" i="25" s="1"/>
  <c r="C2609" i="25"/>
  <c r="D2609" i="25" s="1"/>
  <c r="C2608" i="25"/>
  <c r="D2608" i="25" s="1"/>
  <c r="C2607" i="25"/>
  <c r="D2607" i="25" s="1"/>
  <c r="C2606" i="25"/>
  <c r="D2606" i="25" s="1"/>
  <c r="C2605" i="25"/>
  <c r="D2605" i="25" s="1"/>
  <c r="C2604" i="25"/>
  <c r="D2604" i="25" s="1"/>
  <c r="C2603" i="25"/>
  <c r="D2603" i="25" s="1"/>
  <c r="C2602" i="25"/>
  <c r="D2602" i="25" s="1"/>
  <c r="C2601" i="25"/>
  <c r="D2601" i="25" s="1"/>
  <c r="C2600" i="25"/>
  <c r="D2600" i="25" s="1"/>
  <c r="C2599" i="25"/>
  <c r="D2599" i="25" s="1"/>
  <c r="C2598" i="25"/>
  <c r="D2598" i="25" s="1"/>
  <c r="C2597" i="25"/>
  <c r="D2597" i="25" s="1"/>
  <c r="C2596" i="25"/>
  <c r="D2596" i="25" s="1"/>
  <c r="C2595" i="25"/>
  <c r="D2595" i="25" s="1"/>
  <c r="C2594" i="25"/>
  <c r="D2594" i="25" s="1"/>
  <c r="C2593" i="25"/>
  <c r="D2593" i="25" s="1"/>
  <c r="C2592" i="25"/>
  <c r="D2592" i="25" s="1"/>
  <c r="C2591" i="25"/>
  <c r="D2591" i="25" s="1"/>
  <c r="C2590" i="25"/>
  <c r="D2590" i="25" s="1"/>
  <c r="C2589" i="25"/>
  <c r="D2589" i="25" s="1"/>
  <c r="C2588" i="25"/>
  <c r="D2588" i="25" s="1"/>
  <c r="C2587" i="25"/>
  <c r="D2587" i="25" s="1"/>
  <c r="C2586" i="25"/>
  <c r="D2586" i="25" s="1"/>
  <c r="C2585" i="25"/>
  <c r="D2585" i="25" s="1"/>
  <c r="C2584" i="25"/>
  <c r="D2584" i="25" s="1"/>
  <c r="C2583" i="25"/>
  <c r="D2583" i="25" s="1"/>
  <c r="C2582" i="25"/>
  <c r="D2582" i="25" s="1"/>
  <c r="C2581" i="25"/>
  <c r="D2581" i="25" s="1"/>
  <c r="C2580" i="25"/>
  <c r="D2580" i="25" s="1"/>
  <c r="C2579" i="25"/>
  <c r="D2579" i="25" s="1"/>
  <c r="C2578" i="25"/>
  <c r="D2578" i="25" s="1"/>
  <c r="C2577" i="25"/>
  <c r="D2577" i="25" s="1"/>
  <c r="C2576" i="25"/>
  <c r="D2576" i="25" s="1"/>
  <c r="C2575" i="25"/>
  <c r="D2575" i="25" s="1"/>
  <c r="C2574" i="25"/>
  <c r="D2574" i="25" s="1"/>
  <c r="C2573" i="25"/>
  <c r="D2573" i="25" s="1"/>
  <c r="C2572" i="25"/>
  <c r="D2572" i="25" s="1"/>
  <c r="C2571" i="25"/>
  <c r="D2571" i="25" s="1"/>
  <c r="C2570" i="25"/>
  <c r="D2570" i="25" s="1"/>
  <c r="C2569" i="25"/>
  <c r="D2569" i="25" s="1"/>
  <c r="C2568" i="25"/>
  <c r="D2568" i="25" s="1"/>
  <c r="C2567" i="25"/>
  <c r="D2567" i="25" s="1"/>
  <c r="C2566" i="25"/>
  <c r="D2566" i="25" s="1"/>
  <c r="C2565" i="25"/>
  <c r="D2565" i="25" s="1"/>
  <c r="C2564" i="25"/>
  <c r="D2564" i="25" s="1"/>
  <c r="C2563" i="25"/>
  <c r="D2563" i="25" s="1"/>
  <c r="C2562" i="25"/>
  <c r="D2562" i="25" s="1"/>
  <c r="C2561" i="25"/>
  <c r="D2561" i="25" s="1"/>
  <c r="C2560" i="25"/>
  <c r="D2560" i="25" s="1"/>
  <c r="C2559" i="25"/>
  <c r="D2559" i="25" s="1"/>
  <c r="C2558" i="25"/>
  <c r="D2558" i="25" s="1"/>
  <c r="C2557" i="25"/>
  <c r="D2557" i="25" s="1"/>
  <c r="C2556" i="25"/>
  <c r="D2556" i="25" s="1"/>
  <c r="C2555" i="25"/>
  <c r="D2555" i="25" s="1"/>
  <c r="C2554" i="25"/>
  <c r="D2554" i="25" s="1"/>
  <c r="C2553" i="25"/>
  <c r="D2553" i="25" s="1"/>
  <c r="C2552" i="25"/>
  <c r="D2552" i="25" s="1"/>
  <c r="C2551" i="25"/>
  <c r="D2551" i="25" s="1"/>
  <c r="C2550" i="25"/>
  <c r="D2550" i="25" s="1"/>
  <c r="C2549" i="25"/>
  <c r="D2549" i="25" s="1"/>
  <c r="C2548" i="25"/>
  <c r="D2548" i="25" s="1"/>
  <c r="C2547" i="25"/>
  <c r="D2547" i="25" s="1"/>
  <c r="C2546" i="25"/>
  <c r="D2546" i="25" s="1"/>
  <c r="C2545" i="25"/>
  <c r="D2545" i="25" s="1"/>
  <c r="C2544" i="25"/>
  <c r="D2544" i="25" s="1"/>
  <c r="C2543" i="25"/>
  <c r="D2543" i="25" s="1"/>
  <c r="C2542" i="25"/>
  <c r="D2542" i="25" s="1"/>
  <c r="C2541" i="25"/>
  <c r="D2541" i="25" s="1"/>
  <c r="C2540" i="25"/>
  <c r="D2540" i="25" s="1"/>
  <c r="C2539" i="25"/>
  <c r="D2539" i="25" s="1"/>
  <c r="C2538" i="25"/>
  <c r="D2538" i="25" s="1"/>
  <c r="C2537" i="25"/>
  <c r="D2537" i="25" s="1"/>
  <c r="C2536" i="25"/>
  <c r="D2536" i="25" s="1"/>
  <c r="C2535" i="25"/>
  <c r="D2535" i="25" s="1"/>
  <c r="C2534" i="25"/>
  <c r="D2534" i="25" s="1"/>
  <c r="C2533" i="25"/>
  <c r="D2533" i="25" s="1"/>
  <c r="C2532" i="25"/>
  <c r="D2532" i="25" s="1"/>
  <c r="C2531" i="25"/>
  <c r="D2531" i="25" s="1"/>
  <c r="C2530" i="25"/>
  <c r="D2530" i="25" s="1"/>
  <c r="C2529" i="25"/>
  <c r="D2529" i="25" s="1"/>
  <c r="C2528" i="25"/>
  <c r="D2528" i="25" s="1"/>
  <c r="C2527" i="25"/>
  <c r="D2527" i="25" s="1"/>
  <c r="C2526" i="25"/>
  <c r="D2526" i="25" s="1"/>
  <c r="C2525" i="25"/>
  <c r="D2525" i="25" s="1"/>
  <c r="C2524" i="25"/>
  <c r="D2524" i="25" s="1"/>
  <c r="C2523" i="25"/>
  <c r="D2523" i="25" s="1"/>
  <c r="C2522" i="25"/>
  <c r="D2522" i="25" s="1"/>
  <c r="C2521" i="25"/>
  <c r="D2521" i="25" s="1"/>
  <c r="C2520" i="25"/>
  <c r="D2520" i="25" s="1"/>
  <c r="C2519" i="25"/>
  <c r="D2519" i="25" s="1"/>
  <c r="C2518" i="25"/>
  <c r="D2518" i="25" s="1"/>
  <c r="C2517" i="25"/>
  <c r="D2517" i="25" s="1"/>
  <c r="C2516" i="25"/>
  <c r="D2516" i="25" s="1"/>
  <c r="C2515" i="25"/>
  <c r="D2515" i="25" s="1"/>
  <c r="C2514" i="25"/>
  <c r="D2514" i="25" s="1"/>
  <c r="C2513" i="25"/>
  <c r="D2513" i="25" s="1"/>
  <c r="C2512" i="25"/>
  <c r="D2512" i="25" s="1"/>
  <c r="C2511" i="25"/>
  <c r="D2511" i="25" s="1"/>
  <c r="C2510" i="25"/>
  <c r="D2510" i="25" s="1"/>
  <c r="C2509" i="25"/>
  <c r="D2509" i="25" s="1"/>
  <c r="C2508" i="25"/>
  <c r="D2508" i="25" s="1"/>
  <c r="C2507" i="25"/>
  <c r="D2507" i="25" s="1"/>
  <c r="C2506" i="25"/>
  <c r="D2506" i="25" s="1"/>
  <c r="C2505" i="25"/>
  <c r="D2505" i="25" s="1"/>
  <c r="C2504" i="25"/>
  <c r="D2504" i="25" s="1"/>
  <c r="C2503" i="25"/>
  <c r="D2503" i="25" s="1"/>
  <c r="C2502" i="25"/>
  <c r="D2502" i="25" s="1"/>
  <c r="C2501" i="25"/>
  <c r="D2501" i="25" s="1"/>
  <c r="C2500" i="25"/>
  <c r="D2500" i="25" s="1"/>
  <c r="C2499" i="25"/>
  <c r="D2499" i="25" s="1"/>
  <c r="C2498" i="25"/>
  <c r="D2498" i="25" s="1"/>
  <c r="C2497" i="25"/>
  <c r="D2497" i="25" s="1"/>
  <c r="C2496" i="25"/>
  <c r="D2496" i="25" s="1"/>
  <c r="C2495" i="25"/>
  <c r="D2495" i="25" s="1"/>
  <c r="C2494" i="25"/>
  <c r="D2494" i="25" s="1"/>
  <c r="C2493" i="25"/>
  <c r="D2493" i="25" s="1"/>
  <c r="C2492" i="25"/>
  <c r="D2492" i="25" s="1"/>
  <c r="C2491" i="25"/>
  <c r="D2491" i="25" s="1"/>
  <c r="C2490" i="25"/>
  <c r="D2490" i="25" s="1"/>
  <c r="C2489" i="25"/>
  <c r="D2489" i="25" s="1"/>
  <c r="C2488" i="25"/>
  <c r="D2488" i="25" s="1"/>
  <c r="C2487" i="25"/>
  <c r="D2487" i="25" s="1"/>
  <c r="C2486" i="25"/>
  <c r="D2486" i="25" s="1"/>
  <c r="C2485" i="25"/>
  <c r="D2485" i="25" s="1"/>
  <c r="C2484" i="25"/>
  <c r="D2484" i="25" s="1"/>
  <c r="C2483" i="25"/>
  <c r="D2483" i="25" s="1"/>
  <c r="C2482" i="25"/>
  <c r="D2482" i="25" s="1"/>
  <c r="C2481" i="25"/>
  <c r="D2481" i="25" s="1"/>
  <c r="C2480" i="25"/>
  <c r="D2480" i="25" s="1"/>
  <c r="C2479" i="25"/>
  <c r="D2479" i="25" s="1"/>
  <c r="C2478" i="25"/>
  <c r="D2478" i="25" s="1"/>
  <c r="C2477" i="25"/>
  <c r="D2477" i="25" s="1"/>
  <c r="C2476" i="25"/>
  <c r="D2476" i="25" s="1"/>
  <c r="C2475" i="25"/>
  <c r="D2475" i="25" s="1"/>
  <c r="C2474" i="25"/>
  <c r="D2474" i="25" s="1"/>
  <c r="C2473" i="25"/>
  <c r="D2473" i="25" s="1"/>
  <c r="C2472" i="25"/>
  <c r="D2472" i="25" s="1"/>
  <c r="C2471" i="25"/>
  <c r="D2471" i="25" s="1"/>
  <c r="C2470" i="25"/>
  <c r="D2470" i="25" s="1"/>
  <c r="C2469" i="25"/>
  <c r="D2469" i="25" s="1"/>
  <c r="C2468" i="25"/>
  <c r="D2468" i="25" s="1"/>
  <c r="C2467" i="25"/>
  <c r="D2467" i="25" s="1"/>
  <c r="C2466" i="25"/>
  <c r="D2466" i="25" s="1"/>
  <c r="C2465" i="25"/>
  <c r="D2465" i="25" s="1"/>
  <c r="C2464" i="25"/>
  <c r="D2464" i="25" s="1"/>
  <c r="C2463" i="25"/>
  <c r="D2463" i="25" s="1"/>
  <c r="C2462" i="25"/>
  <c r="D2462" i="25" s="1"/>
  <c r="C2461" i="25"/>
  <c r="D2461" i="25" s="1"/>
  <c r="C2460" i="25"/>
  <c r="D2460" i="25" s="1"/>
  <c r="C2459" i="25"/>
  <c r="D2459" i="25" s="1"/>
  <c r="C2458" i="25"/>
  <c r="D2458" i="25" s="1"/>
  <c r="C2457" i="25"/>
  <c r="D2457" i="25" s="1"/>
  <c r="C2456" i="25"/>
  <c r="D2456" i="25" s="1"/>
  <c r="C2455" i="25"/>
  <c r="D2455" i="25" s="1"/>
  <c r="C2454" i="25"/>
  <c r="D2454" i="25" s="1"/>
  <c r="C2453" i="25"/>
  <c r="D2453" i="25" s="1"/>
  <c r="C2452" i="25"/>
  <c r="D2452" i="25" s="1"/>
  <c r="C2451" i="25"/>
  <c r="D2451" i="25" s="1"/>
  <c r="C2450" i="25"/>
  <c r="D2450" i="25" s="1"/>
  <c r="C2449" i="25"/>
  <c r="D2449" i="25" s="1"/>
  <c r="C2448" i="25"/>
  <c r="D2448" i="25" s="1"/>
  <c r="C2447" i="25"/>
  <c r="D2447" i="25" s="1"/>
  <c r="C2446" i="25"/>
  <c r="D2446" i="25" s="1"/>
  <c r="C2445" i="25"/>
  <c r="D2445" i="25" s="1"/>
  <c r="C2444" i="25"/>
  <c r="D2444" i="25" s="1"/>
  <c r="C2443" i="25"/>
  <c r="D2443" i="25" s="1"/>
  <c r="C2442" i="25"/>
  <c r="D2442" i="25" s="1"/>
  <c r="C2441" i="25"/>
  <c r="D2441" i="25" s="1"/>
  <c r="C2440" i="25"/>
  <c r="D2440" i="25" s="1"/>
  <c r="C2439" i="25"/>
  <c r="D2439" i="25" s="1"/>
  <c r="C2438" i="25"/>
  <c r="D2438" i="25" s="1"/>
  <c r="C2437" i="25"/>
  <c r="D2437" i="25" s="1"/>
  <c r="C2436" i="25"/>
  <c r="D2436" i="25" s="1"/>
  <c r="C2435" i="25"/>
  <c r="D2435" i="25" s="1"/>
  <c r="C2434" i="25"/>
  <c r="D2434" i="25" s="1"/>
  <c r="C2433" i="25"/>
  <c r="D2433" i="25" s="1"/>
  <c r="C2432" i="25"/>
  <c r="D2432" i="25" s="1"/>
  <c r="C2431" i="25"/>
  <c r="D2431" i="25" s="1"/>
  <c r="C2430" i="25"/>
  <c r="D2430" i="25" s="1"/>
  <c r="C2429" i="25"/>
  <c r="D2429" i="25" s="1"/>
  <c r="C2428" i="25"/>
  <c r="D2428" i="25" s="1"/>
  <c r="C2427" i="25"/>
  <c r="D2427" i="25" s="1"/>
  <c r="C2426" i="25"/>
  <c r="D2426" i="25" s="1"/>
  <c r="C2425" i="25"/>
  <c r="D2425" i="25" s="1"/>
  <c r="C2424" i="25"/>
  <c r="D2424" i="25" s="1"/>
  <c r="C2423" i="25"/>
  <c r="D2423" i="25" s="1"/>
  <c r="C2422" i="25"/>
  <c r="D2422" i="25" s="1"/>
  <c r="C2421" i="25"/>
  <c r="D2421" i="25" s="1"/>
  <c r="C2420" i="25"/>
  <c r="D2420" i="25" s="1"/>
  <c r="C2419" i="25"/>
  <c r="D2419" i="25" s="1"/>
  <c r="C2418" i="25"/>
  <c r="D2418" i="25" s="1"/>
  <c r="C2417" i="25"/>
  <c r="D2417" i="25" s="1"/>
  <c r="C2416" i="25"/>
  <c r="D2416" i="25" s="1"/>
  <c r="C2415" i="25"/>
  <c r="D2415" i="25" s="1"/>
  <c r="C2414" i="25"/>
  <c r="D2414" i="25" s="1"/>
  <c r="C2413" i="25"/>
  <c r="D2413" i="25" s="1"/>
  <c r="C2412" i="25"/>
  <c r="D2412" i="25" s="1"/>
  <c r="C2411" i="25"/>
  <c r="D2411" i="25" s="1"/>
  <c r="C2410" i="25"/>
  <c r="D2410" i="25" s="1"/>
  <c r="C2409" i="25"/>
  <c r="D2409" i="25" s="1"/>
  <c r="C2408" i="25"/>
  <c r="D2408" i="25" s="1"/>
  <c r="C2407" i="25"/>
  <c r="D2407" i="25" s="1"/>
  <c r="C2406" i="25"/>
  <c r="D2406" i="25" s="1"/>
  <c r="C2405" i="25"/>
  <c r="D2405" i="25" s="1"/>
  <c r="C2404" i="25"/>
  <c r="D2404" i="25" s="1"/>
  <c r="C2403" i="25"/>
  <c r="D2403" i="25" s="1"/>
  <c r="C2402" i="25"/>
  <c r="D2402" i="25" s="1"/>
  <c r="C2401" i="25"/>
  <c r="D2401" i="25" s="1"/>
  <c r="C2400" i="25"/>
  <c r="D2400" i="25" s="1"/>
  <c r="C2399" i="25"/>
  <c r="D2399" i="25" s="1"/>
  <c r="C2398" i="25"/>
  <c r="D2398" i="25" s="1"/>
  <c r="C2397" i="25"/>
  <c r="D2397" i="25" s="1"/>
  <c r="C2396" i="25"/>
  <c r="D2396" i="25" s="1"/>
  <c r="C2395" i="25"/>
  <c r="D2395" i="25" s="1"/>
  <c r="C2394" i="25"/>
  <c r="D2394" i="25" s="1"/>
  <c r="C2393" i="25"/>
  <c r="D2393" i="25" s="1"/>
  <c r="C2392" i="25"/>
  <c r="D2392" i="25" s="1"/>
  <c r="C2391" i="25"/>
  <c r="D2391" i="25" s="1"/>
  <c r="C2390" i="25"/>
  <c r="D2390" i="25" s="1"/>
  <c r="C2389" i="25"/>
  <c r="D2389" i="25" s="1"/>
  <c r="C2388" i="25"/>
  <c r="D2388" i="25" s="1"/>
  <c r="C2387" i="25"/>
  <c r="D2387" i="25" s="1"/>
  <c r="C2386" i="25"/>
  <c r="D2386" i="25" s="1"/>
  <c r="C2385" i="25"/>
  <c r="D2385" i="25" s="1"/>
  <c r="C2384" i="25"/>
  <c r="D2384" i="25" s="1"/>
  <c r="C2383" i="25"/>
  <c r="D2383" i="25" s="1"/>
  <c r="C2382" i="25"/>
  <c r="D2382" i="25" s="1"/>
  <c r="C2381" i="25"/>
  <c r="D2381" i="25" s="1"/>
  <c r="C2380" i="25"/>
  <c r="D2380" i="25" s="1"/>
  <c r="C2379" i="25"/>
  <c r="D2379" i="25" s="1"/>
  <c r="C2378" i="25"/>
  <c r="D2378" i="25" s="1"/>
  <c r="C2377" i="25"/>
  <c r="D2377" i="25" s="1"/>
  <c r="C2376" i="25"/>
  <c r="D2376" i="25" s="1"/>
  <c r="C2375" i="25"/>
  <c r="D2375" i="25" s="1"/>
  <c r="C2374" i="25"/>
  <c r="D2374" i="25" s="1"/>
  <c r="C2373" i="25"/>
  <c r="D2373" i="25" s="1"/>
  <c r="C2372" i="25"/>
  <c r="D2372" i="25" s="1"/>
  <c r="C2371" i="25"/>
  <c r="D2371" i="25" s="1"/>
  <c r="C2370" i="25"/>
  <c r="D2370" i="25" s="1"/>
  <c r="C2369" i="25"/>
  <c r="D2369" i="25" s="1"/>
  <c r="C2368" i="25"/>
  <c r="D2368" i="25" s="1"/>
  <c r="C2367" i="25"/>
  <c r="D2367" i="25" s="1"/>
  <c r="C2366" i="25"/>
  <c r="D2366" i="25" s="1"/>
  <c r="C2365" i="25"/>
  <c r="D2365" i="25" s="1"/>
  <c r="C2364" i="25"/>
  <c r="D2364" i="25" s="1"/>
  <c r="C2363" i="25"/>
  <c r="D2363" i="25" s="1"/>
  <c r="C2362" i="25"/>
  <c r="D2362" i="25" s="1"/>
  <c r="C2361" i="25"/>
  <c r="D2361" i="25" s="1"/>
  <c r="C2360" i="25"/>
  <c r="D2360" i="25" s="1"/>
  <c r="C2359" i="25"/>
  <c r="D2359" i="25" s="1"/>
  <c r="C2358" i="25"/>
  <c r="D2358" i="25" s="1"/>
  <c r="C2357" i="25"/>
  <c r="D2357" i="25" s="1"/>
  <c r="C2356" i="25"/>
  <c r="D2356" i="25" s="1"/>
  <c r="C2355" i="25"/>
  <c r="D2355" i="25" s="1"/>
  <c r="C2354" i="25"/>
  <c r="D2354" i="25" s="1"/>
  <c r="C2353" i="25"/>
  <c r="D2353" i="25" s="1"/>
  <c r="C2352" i="25"/>
  <c r="D2352" i="25" s="1"/>
  <c r="C2351" i="25"/>
  <c r="D2351" i="25" s="1"/>
  <c r="C2350" i="25"/>
  <c r="D2350" i="25" s="1"/>
  <c r="C2349" i="25"/>
  <c r="D2349" i="25" s="1"/>
  <c r="C2348" i="25"/>
  <c r="D2348" i="25" s="1"/>
  <c r="C2347" i="25"/>
  <c r="D2347" i="25" s="1"/>
  <c r="C2346" i="25"/>
  <c r="D2346" i="25" s="1"/>
  <c r="C2345" i="25"/>
  <c r="D2345" i="25" s="1"/>
  <c r="C2344" i="25"/>
  <c r="D2344" i="25" s="1"/>
  <c r="C2343" i="25"/>
  <c r="D2343" i="25" s="1"/>
  <c r="C2342" i="25"/>
  <c r="D2342" i="25" s="1"/>
  <c r="C2341" i="25"/>
  <c r="D2341" i="25" s="1"/>
  <c r="C2340" i="25"/>
  <c r="D2340" i="25" s="1"/>
  <c r="C2339" i="25"/>
  <c r="D2339" i="25" s="1"/>
  <c r="C2338" i="25"/>
  <c r="D2338" i="25" s="1"/>
  <c r="C2337" i="25"/>
  <c r="D2337" i="25" s="1"/>
  <c r="C2336" i="25"/>
  <c r="D2336" i="25" s="1"/>
  <c r="C2335" i="25"/>
  <c r="D2335" i="25" s="1"/>
  <c r="C2334" i="25"/>
  <c r="D2334" i="25" s="1"/>
  <c r="C2333" i="25"/>
  <c r="D2333" i="25" s="1"/>
  <c r="C2332" i="25"/>
  <c r="D2332" i="25" s="1"/>
  <c r="C2331" i="25"/>
  <c r="D2331" i="25" s="1"/>
  <c r="C2330" i="25"/>
  <c r="D2330" i="25" s="1"/>
  <c r="C2329" i="25"/>
  <c r="D2329" i="25" s="1"/>
  <c r="C2328" i="25"/>
  <c r="D2328" i="25" s="1"/>
  <c r="C2327" i="25"/>
  <c r="D2327" i="25" s="1"/>
  <c r="C2326" i="25"/>
  <c r="D2326" i="25" s="1"/>
  <c r="C2325" i="25"/>
  <c r="D2325" i="25" s="1"/>
  <c r="C2324" i="25"/>
  <c r="D2324" i="25" s="1"/>
  <c r="C2323" i="25"/>
  <c r="D2323" i="25" s="1"/>
  <c r="C2322" i="25"/>
  <c r="D2322" i="25" s="1"/>
  <c r="C2321" i="25"/>
  <c r="D2321" i="25" s="1"/>
  <c r="C2320" i="25"/>
  <c r="D2320" i="25" s="1"/>
  <c r="C2319" i="25"/>
  <c r="D2319" i="25" s="1"/>
  <c r="C2318" i="25"/>
  <c r="D2318" i="25" s="1"/>
  <c r="C2317" i="25"/>
  <c r="D2317" i="25" s="1"/>
  <c r="C2316" i="25"/>
  <c r="D2316" i="25" s="1"/>
  <c r="C2315" i="25"/>
  <c r="D2315" i="25" s="1"/>
  <c r="C2314" i="25"/>
  <c r="D2314" i="25" s="1"/>
  <c r="C2313" i="25"/>
  <c r="D2313" i="25" s="1"/>
  <c r="C2312" i="25"/>
  <c r="D2312" i="25" s="1"/>
  <c r="C2311" i="25"/>
  <c r="D2311" i="25" s="1"/>
  <c r="C2310" i="25"/>
  <c r="D2310" i="25" s="1"/>
  <c r="C2309" i="25"/>
  <c r="D2309" i="25" s="1"/>
  <c r="C2308" i="25"/>
  <c r="D2308" i="25" s="1"/>
  <c r="C2307" i="25"/>
  <c r="D2307" i="25" s="1"/>
  <c r="C2306" i="25"/>
  <c r="D2306" i="25" s="1"/>
  <c r="C2305" i="25"/>
  <c r="D2305" i="25" s="1"/>
  <c r="C2304" i="25"/>
  <c r="D2304" i="25" s="1"/>
  <c r="C2303" i="25"/>
  <c r="D2303" i="25" s="1"/>
  <c r="C2302" i="25"/>
  <c r="D2302" i="25" s="1"/>
  <c r="C2301" i="25"/>
  <c r="D2301" i="25" s="1"/>
  <c r="C2300" i="25"/>
  <c r="D2300" i="25" s="1"/>
  <c r="C2299" i="25"/>
  <c r="D2299" i="25" s="1"/>
  <c r="C2298" i="25"/>
  <c r="D2298" i="25" s="1"/>
  <c r="C2297" i="25"/>
  <c r="D2297" i="25" s="1"/>
  <c r="C2296" i="25"/>
  <c r="D2296" i="25" s="1"/>
  <c r="C2295" i="25"/>
  <c r="D2295" i="25" s="1"/>
  <c r="C2294" i="25"/>
  <c r="D2294" i="25" s="1"/>
  <c r="C2293" i="25"/>
  <c r="D2293" i="25" s="1"/>
  <c r="C2292" i="25"/>
  <c r="D2292" i="25" s="1"/>
  <c r="C2291" i="25"/>
  <c r="D2291" i="25" s="1"/>
  <c r="C2290" i="25"/>
  <c r="D2290" i="25" s="1"/>
  <c r="C2289" i="25"/>
  <c r="D2289" i="25" s="1"/>
  <c r="C2288" i="25"/>
  <c r="D2288" i="25" s="1"/>
  <c r="C2287" i="25"/>
  <c r="D2287" i="25" s="1"/>
  <c r="C2286" i="25"/>
  <c r="D2286" i="25" s="1"/>
  <c r="C2285" i="25"/>
  <c r="D2285" i="25" s="1"/>
  <c r="C2284" i="25"/>
  <c r="D2284" i="25" s="1"/>
  <c r="C2283" i="25"/>
  <c r="D2283" i="25" s="1"/>
  <c r="C2282" i="25"/>
  <c r="D2282" i="25" s="1"/>
  <c r="C2281" i="25"/>
  <c r="D2281" i="25" s="1"/>
  <c r="C2280" i="25"/>
  <c r="D2280" i="25" s="1"/>
  <c r="C2279" i="25"/>
  <c r="D2279" i="25" s="1"/>
  <c r="C2278" i="25"/>
  <c r="D2278" i="25" s="1"/>
  <c r="C2277" i="25"/>
  <c r="D2277" i="25" s="1"/>
  <c r="C2276" i="25"/>
  <c r="D2276" i="25" s="1"/>
  <c r="C2275" i="25"/>
  <c r="D2275" i="25" s="1"/>
  <c r="C2274" i="25"/>
  <c r="D2274" i="25" s="1"/>
  <c r="C2273" i="25"/>
  <c r="D2273" i="25" s="1"/>
  <c r="C2272" i="25"/>
  <c r="D2272" i="25" s="1"/>
  <c r="C2271" i="25"/>
  <c r="D2271" i="25" s="1"/>
  <c r="C2270" i="25"/>
  <c r="D2270" i="25" s="1"/>
  <c r="C2269" i="25"/>
  <c r="D2269" i="25" s="1"/>
  <c r="C2268" i="25"/>
  <c r="D2268" i="25" s="1"/>
  <c r="C2267" i="25"/>
  <c r="D2267" i="25" s="1"/>
  <c r="C2266" i="25"/>
  <c r="D2266" i="25" s="1"/>
  <c r="C2265" i="25"/>
  <c r="D2265" i="25" s="1"/>
  <c r="C2264" i="25"/>
  <c r="D2264" i="25" s="1"/>
  <c r="C2263" i="25"/>
  <c r="D2263" i="25" s="1"/>
  <c r="C2262" i="25"/>
  <c r="D2262" i="25" s="1"/>
  <c r="C2261" i="25"/>
  <c r="D2261" i="25" s="1"/>
  <c r="C2260" i="25"/>
  <c r="D2260" i="25" s="1"/>
  <c r="C2259" i="25"/>
  <c r="D2259" i="25" s="1"/>
  <c r="C2258" i="25"/>
  <c r="D2258" i="25" s="1"/>
  <c r="C2257" i="25"/>
  <c r="D2257" i="25" s="1"/>
  <c r="C2256" i="25"/>
  <c r="D2256" i="25" s="1"/>
  <c r="C2255" i="25"/>
  <c r="D2255" i="25" s="1"/>
  <c r="C2254" i="25"/>
  <c r="D2254" i="25" s="1"/>
  <c r="C2253" i="25"/>
  <c r="D2253" i="25" s="1"/>
  <c r="C2252" i="25"/>
  <c r="D2252" i="25" s="1"/>
  <c r="C2251" i="25"/>
  <c r="D2251" i="25" s="1"/>
  <c r="C2250" i="25"/>
  <c r="D2250" i="25" s="1"/>
  <c r="C2249" i="25"/>
  <c r="D2249" i="25" s="1"/>
  <c r="C2248" i="25"/>
  <c r="D2248" i="25" s="1"/>
  <c r="C2247" i="25"/>
  <c r="D2247" i="25" s="1"/>
  <c r="C2246" i="25"/>
  <c r="D2246" i="25" s="1"/>
  <c r="C2245" i="25"/>
  <c r="D2245" i="25" s="1"/>
  <c r="C2244" i="25"/>
  <c r="D2244" i="25" s="1"/>
  <c r="C2243" i="25"/>
  <c r="D2243" i="25" s="1"/>
  <c r="C2242" i="25"/>
  <c r="D2242" i="25" s="1"/>
  <c r="C2241" i="25"/>
  <c r="D2241" i="25" s="1"/>
  <c r="C2240" i="25"/>
  <c r="D2240" i="25" s="1"/>
  <c r="C2239" i="25"/>
  <c r="D2239" i="25" s="1"/>
  <c r="C2238" i="25"/>
  <c r="D2238" i="25" s="1"/>
  <c r="C2237" i="25"/>
  <c r="D2237" i="25" s="1"/>
  <c r="C2236" i="25"/>
  <c r="D2236" i="25" s="1"/>
  <c r="C2235" i="25"/>
  <c r="D2235" i="25" s="1"/>
  <c r="C2234" i="25"/>
  <c r="D2234" i="25" s="1"/>
  <c r="C2233" i="25"/>
  <c r="D2233" i="25" s="1"/>
  <c r="C2232" i="25"/>
  <c r="D2232" i="25" s="1"/>
  <c r="C2231" i="25"/>
  <c r="D2231" i="25" s="1"/>
  <c r="C2230" i="25"/>
  <c r="D2230" i="25" s="1"/>
  <c r="C2229" i="25"/>
  <c r="D2229" i="25" s="1"/>
  <c r="C2228" i="25"/>
  <c r="D2228" i="25" s="1"/>
  <c r="C2227" i="25"/>
  <c r="D2227" i="25" s="1"/>
  <c r="C2226" i="25"/>
  <c r="D2226" i="25" s="1"/>
  <c r="C2225" i="25"/>
  <c r="D2225" i="25" s="1"/>
  <c r="C2224" i="25"/>
  <c r="D2224" i="25" s="1"/>
  <c r="C2223" i="25"/>
  <c r="D2223" i="25" s="1"/>
  <c r="C2222" i="25"/>
  <c r="D2222" i="25" s="1"/>
  <c r="C2221" i="25"/>
  <c r="D2221" i="25" s="1"/>
  <c r="C2220" i="25"/>
  <c r="D2220" i="25" s="1"/>
  <c r="C2219" i="25"/>
  <c r="D2219" i="25" s="1"/>
  <c r="C2218" i="25"/>
  <c r="D2218" i="25" s="1"/>
  <c r="C2217" i="25"/>
  <c r="D2217" i="25" s="1"/>
  <c r="C2216" i="25"/>
  <c r="D2216" i="25" s="1"/>
  <c r="C2215" i="25"/>
  <c r="D2215" i="25" s="1"/>
  <c r="C2214" i="25"/>
  <c r="D2214" i="25" s="1"/>
  <c r="C2213" i="25"/>
  <c r="D2213" i="25" s="1"/>
  <c r="C2212" i="25"/>
  <c r="D2212" i="25" s="1"/>
  <c r="C2211" i="25"/>
  <c r="D2211" i="25" s="1"/>
  <c r="C2210" i="25"/>
  <c r="D2210" i="25" s="1"/>
  <c r="C2209" i="25"/>
  <c r="D2209" i="25" s="1"/>
  <c r="C2208" i="25"/>
  <c r="D2208" i="25" s="1"/>
  <c r="C2207" i="25"/>
  <c r="D2207" i="25" s="1"/>
  <c r="C2206" i="25"/>
  <c r="D2206" i="25" s="1"/>
  <c r="C2205" i="25"/>
  <c r="D2205" i="25" s="1"/>
  <c r="C2204" i="25"/>
  <c r="D2204" i="25" s="1"/>
  <c r="C2203" i="25"/>
  <c r="D2203" i="25" s="1"/>
  <c r="C2202" i="25"/>
  <c r="D2202" i="25" s="1"/>
  <c r="C2201" i="25"/>
  <c r="D2201" i="25" s="1"/>
  <c r="C2200" i="25"/>
  <c r="D2200" i="25" s="1"/>
  <c r="C2199" i="25"/>
  <c r="D2199" i="25" s="1"/>
  <c r="C2198" i="25"/>
  <c r="D2198" i="25" s="1"/>
  <c r="C2197" i="25"/>
  <c r="D2197" i="25" s="1"/>
  <c r="C2196" i="25"/>
  <c r="D2196" i="25" s="1"/>
  <c r="C2195" i="25"/>
  <c r="D2195" i="25" s="1"/>
  <c r="C2194" i="25"/>
  <c r="D2194" i="25" s="1"/>
  <c r="C2193" i="25"/>
  <c r="D2193" i="25" s="1"/>
  <c r="C2192" i="25"/>
  <c r="D2192" i="25" s="1"/>
  <c r="C2191" i="25"/>
  <c r="D2191" i="25" s="1"/>
  <c r="C2190" i="25"/>
  <c r="D2190" i="25" s="1"/>
  <c r="C2189" i="25"/>
  <c r="D2189" i="25" s="1"/>
  <c r="C2188" i="25"/>
  <c r="D2188" i="25" s="1"/>
  <c r="C2187" i="25"/>
  <c r="D2187" i="25" s="1"/>
  <c r="C2186" i="25"/>
  <c r="D2186" i="25" s="1"/>
  <c r="C2185" i="25"/>
  <c r="D2185" i="25" s="1"/>
  <c r="C2184" i="25"/>
  <c r="D2184" i="25" s="1"/>
  <c r="C2183" i="25"/>
  <c r="D2183" i="25" s="1"/>
  <c r="C2182" i="25"/>
  <c r="D2182" i="25" s="1"/>
  <c r="C2181" i="25"/>
  <c r="D2181" i="25" s="1"/>
  <c r="C2180" i="25"/>
  <c r="D2180" i="25" s="1"/>
  <c r="C2179" i="25"/>
  <c r="D2179" i="25" s="1"/>
  <c r="C2178" i="25"/>
  <c r="D2178" i="25" s="1"/>
  <c r="C2177" i="25"/>
  <c r="D2177" i="25" s="1"/>
  <c r="C2176" i="25"/>
  <c r="D2176" i="25" s="1"/>
  <c r="C2175" i="25"/>
  <c r="D2175" i="25" s="1"/>
  <c r="C2174" i="25"/>
  <c r="D2174" i="25" s="1"/>
  <c r="C2173" i="25"/>
  <c r="D2173" i="25" s="1"/>
  <c r="C2172" i="25"/>
  <c r="D2172" i="25" s="1"/>
  <c r="C2171" i="25"/>
  <c r="D2171" i="25" s="1"/>
  <c r="C2170" i="25"/>
  <c r="D2170" i="25" s="1"/>
  <c r="C2169" i="25"/>
  <c r="D2169" i="25" s="1"/>
  <c r="C2168" i="25"/>
  <c r="D2168" i="25" s="1"/>
  <c r="C2167" i="25"/>
  <c r="D2167" i="25" s="1"/>
  <c r="C2166" i="25"/>
  <c r="D2166" i="25" s="1"/>
  <c r="C2165" i="25"/>
  <c r="D2165" i="25" s="1"/>
  <c r="C2164" i="25"/>
  <c r="D2164" i="25" s="1"/>
  <c r="C2163" i="25"/>
  <c r="D2163" i="25" s="1"/>
  <c r="C2162" i="25"/>
  <c r="D2162" i="25" s="1"/>
  <c r="C2161" i="25"/>
  <c r="D2161" i="25" s="1"/>
  <c r="C2160" i="25"/>
  <c r="D2160" i="25" s="1"/>
  <c r="C2159" i="25"/>
  <c r="D2159" i="25" s="1"/>
  <c r="C2158" i="25"/>
  <c r="D2158" i="25" s="1"/>
  <c r="C2157" i="25"/>
  <c r="D2157" i="25" s="1"/>
  <c r="C2156" i="25"/>
  <c r="D2156" i="25" s="1"/>
  <c r="C2155" i="25"/>
  <c r="D2155" i="25" s="1"/>
  <c r="C2154" i="25"/>
  <c r="D2154" i="25" s="1"/>
  <c r="C2153" i="25"/>
  <c r="D2153" i="25" s="1"/>
  <c r="C2152" i="25"/>
  <c r="D2152" i="25" s="1"/>
  <c r="C2151" i="25"/>
  <c r="D2151" i="25" s="1"/>
  <c r="C2150" i="25"/>
  <c r="D2150" i="25" s="1"/>
  <c r="C2149" i="25"/>
  <c r="D2149" i="25" s="1"/>
  <c r="C2148" i="25"/>
  <c r="D2148" i="25" s="1"/>
  <c r="C2147" i="25"/>
  <c r="D2147" i="25" s="1"/>
  <c r="C2146" i="25"/>
  <c r="D2146" i="25" s="1"/>
  <c r="C2145" i="25"/>
  <c r="D2145" i="25" s="1"/>
  <c r="C2144" i="25"/>
  <c r="D2144" i="25" s="1"/>
  <c r="C2143" i="25"/>
  <c r="D2143" i="25" s="1"/>
  <c r="C2142" i="25"/>
  <c r="D2142" i="25" s="1"/>
  <c r="C2141" i="25"/>
  <c r="D2141" i="25" s="1"/>
  <c r="C2140" i="25"/>
  <c r="D2140" i="25" s="1"/>
  <c r="C2139" i="25"/>
  <c r="D2139" i="25" s="1"/>
  <c r="C2138" i="25"/>
  <c r="D2138" i="25" s="1"/>
  <c r="C2137" i="25"/>
  <c r="D2137" i="25" s="1"/>
  <c r="C2136" i="25"/>
  <c r="D2136" i="25" s="1"/>
  <c r="C2135" i="25"/>
  <c r="D2135" i="25" s="1"/>
  <c r="C2134" i="25"/>
  <c r="D2134" i="25" s="1"/>
  <c r="C2133" i="25"/>
  <c r="D2133" i="25" s="1"/>
  <c r="C2132" i="25"/>
  <c r="D2132" i="25" s="1"/>
  <c r="C2131" i="25"/>
  <c r="D2131" i="25" s="1"/>
  <c r="C2130" i="25"/>
  <c r="D2130" i="25" s="1"/>
  <c r="C2129" i="25"/>
  <c r="D2129" i="25" s="1"/>
  <c r="C2128" i="25"/>
  <c r="D2128" i="25" s="1"/>
  <c r="C2127" i="25"/>
  <c r="D2127" i="25" s="1"/>
  <c r="C2126" i="25"/>
  <c r="D2126" i="25" s="1"/>
  <c r="C2125" i="25"/>
  <c r="D2125" i="25" s="1"/>
  <c r="C2124" i="25"/>
  <c r="D2124" i="25" s="1"/>
  <c r="C2123" i="25"/>
  <c r="D2123" i="25" s="1"/>
  <c r="C2122" i="25"/>
  <c r="D2122" i="25" s="1"/>
  <c r="C2121" i="25"/>
  <c r="D2121" i="25" s="1"/>
  <c r="C2120" i="25"/>
  <c r="D2120" i="25" s="1"/>
  <c r="C2119" i="25"/>
  <c r="D2119" i="25" s="1"/>
  <c r="C2118" i="25"/>
  <c r="D2118" i="25" s="1"/>
  <c r="C2117" i="25"/>
  <c r="D2117" i="25" s="1"/>
  <c r="C2116" i="25"/>
  <c r="D2116" i="25" s="1"/>
  <c r="C2115" i="25"/>
  <c r="D2115" i="25" s="1"/>
  <c r="C2114" i="25"/>
  <c r="D2114" i="25" s="1"/>
  <c r="C2113" i="25"/>
  <c r="D2113" i="25" s="1"/>
  <c r="C2112" i="25"/>
  <c r="D2112" i="25" s="1"/>
  <c r="C2111" i="25"/>
  <c r="D2111" i="25" s="1"/>
  <c r="C2110" i="25"/>
  <c r="D2110" i="25" s="1"/>
  <c r="C2109" i="25"/>
  <c r="D2109" i="25" s="1"/>
  <c r="C2108" i="25"/>
  <c r="D2108" i="25" s="1"/>
  <c r="C2107" i="25"/>
  <c r="D2107" i="25" s="1"/>
  <c r="C2106" i="25"/>
  <c r="D2106" i="25" s="1"/>
  <c r="C2105" i="25"/>
  <c r="D2105" i="25" s="1"/>
  <c r="C2104" i="25"/>
  <c r="D2104" i="25" s="1"/>
  <c r="C2103" i="25"/>
  <c r="D2103" i="25" s="1"/>
  <c r="C2102" i="25"/>
  <c r="D2102" i="25" s="1"/>
  <c r="C2101" i="25"/>
  <c r="D2101" i="25" s="1"/>
  <c r="C2100" i="25"/>
  <c r="D2100" i="25" s="1"/>
  <c r="C2099" i="25"/>
  <c r="D2099" i="25" s="1"/>
  <c r="C2098" i="25"/>
  <c r="D2098" i="25" s="1"/>
  <c r="C2097" i="25"/>
  <c r="D2097" i="25" s="1"/>
  <c r="C2096" i="25"/>
  <c r="D2096" i="25" s="1"/>
  <c r="C2095" i="25"/>
  <c r="D2095" i="25" s="1"/>
  <c r="C2094" i="25"/>
  <c r="D2094" i="25" s="1"/>
  <c r="C2093" i="25"/>
  <c r="D2093" i="25" s="1"/>
  <c r="C2092" i="25"/>
  <c r="D2092" i="25" s="1"/>
  <c r="C2091" i="25"/>
  <c r="D2091" i="25" s="1"/>
  <c r="C2090" i="25"/>
  <c r="D2090" i="25" s="1"/>
  <c r="C2089" i="25"/>
  <c r="D2089" i="25" s="1"/>
  <c r="C2088" i="25"/>
  <c r="D2088" i="25" s="1"/>
  <c r="C2087" i="25"/>
  <c r="D2087" i="25" s="1"/>
  <c r="C2086" i="25"/>
  <c r="D2086" i="25" s="1"/>
  <c r="C2085" i="25"/>
  <c r="D2085" i="25" s="1"/>
  <c r="C2084" i="25"/>
  <c r="D2084" i="25" s="1"/>
  <c r="C2083" i="25"/>
  <c r="D2083" i="25" s="1"/>
  <c r="C2082" i="25"/>
  <c r="D2082" i="25" s="1"/>
  <c r="C2081" i="25"/>
  <c r="D2081" i="25" s="1"/>
  <c r="C2080" i="25"/>
  <c r="D2080" i="25" s="1"/>
  <c r="C2079" i="25"/>
  <c r="D2079" i="25" s="1"/>
  <c r="C2078" i="25"/>
  <c r="D2078" i="25" s="1"/>
  <c r="C2077" i="25"/>
  <c r="D2077" i="25" s="1"/>
  <c r="C2076" i="25"/>
  <c r="D2076" i="25" s="1"/>
  <c r="C2075" i="25"/>
  <c r="D2075" i="25" s="1"/>
  <c r="C2074" i="25"/>
  <c r="D2074" i="25" s="1"/>
  <c r="C2073" i="25"/>
  <c r="D2073" i="25" s="1"/>
  <c r="C2072" i="25"/>
  <c r="D2072" i="25" s="1"/>
  <c r="C2071" i="25"/>
  <c r="D2071" i="25" s="1"/>
  <c r="C2070" i="25"/>
  <c r="D2070" i="25" s="1"/>
  <c r="C2069" i="25"/>
  <c r="D2069" i="25" s="1"/>
  <c r="C2068" i="25"/>
  <c r="D2068" i="25" s="1"/>
  <c r="C2067" i="25"/>
  <c r="D2067" i="25" s="1"/>
  <c r="C2066" i="25"/>
  <c r="D2066" i="25" s="1"/>
  <c r="C2065" i="25"/>
  <c r="D2065" i="25" s="1"/>
  <c r="C2064" i="25"/>
  <c r="D2064" i="25" s="1"/>
  <c r="C2063" i="25"/>
  <c r="D2063" i="25" s="1"/>
  <c r="C2062" i="25"/>
  <c r="D2062" i="25" s="1"/>
  <c r="C2061" i="25"/>
  <c r="D2061" i="25" s="1"/>
  <c r="C2060" i="25"/>
  <c r="D2060" i="25" s="1"/>
  <c r="C2059" i="25"/>
  <c r="D2059" i="25" s="1"/>
  <c r="C2058" i="25"/>
  <c r="D2058" i="25" s="1"/>
  <c r="C2057" i="25"/>
  <c r="D2057" i="25" s="1"/>
  <c r="C2056" i="25"/>
  <c r="D2056" i="25" s="1"/>
  <c r="C2055" i="25"/>
  <c r="D2055" i="25" s="1"/>
  <c r="C2054" i="25"/>
  <c r="D2054" i="25" s="1"/>
  <c r="C2053" i="25"/>
  <c r="D2053" i="25" s="1"/>
  <c r="C2052" i="25"/>
  <c r="D2052" i="25" s="1"/>
  <c r="C2051" i="25"/>
  <c r="D2051" i="25" s="1"/>
  <c r="C2050" i="25"/>
  <c r="D2050" i="25" s="1"/>
  <c r="C2049" i="25"/>
  <c r="D2049" i="25" s="1"/>
  <c r="C2048" i="25"/>
  <c r="D2048" i="25" s="1"/>
  <c r="C2047" i="25"/>
  <c r="D2047" i="25" s="1"/>
  <c r="C2046" i="25"/>
  <c r="D2046" i="25" s="1"/>
  <c r="C2045" i="25"/>
  <c r="D2045" i="25" s="1"/>
  <c r="C2044" i="25"/>
  <c r="D2044" i="25" s="1"/>
  <c r="C2043" i="25"/>
  <c r="D2043" i="25" s="1"/>
  <c r="C2042" i="25"/>
  <c r="D2042" i="25" s="1"/>
  <c r="C2041" i="25"/>
  <c r="D2041" i="25" s="1"/>
  <c r="C2040" i="25"/>
  <c r="D2040" i="25" s="1"/>
  <c r="C2039" i="25"/>
  <c r="D2039" i="25" s="1"/>
  <c r="C2038" i="25"/>
  <c r="D2038" i="25" s="1"/>
  <c r="C2037" i="25"/>
  <c r="D2037" i="25" s="1"/>
  <c r="C2036" i="25"/>
  <c r="D2036" i="25" s="1"/>
  <c r="C2035" i="25"/>
  <c r="D2035" i="25" s="1"/>
  <c r="C2034" i="25"/>
  <c r="D2034" i="25" s="1"/>
  <c r="C2033" i="25"/>
  <c r="D2033" i="25" s="1"/>
  <c r="C2032" i="25"/>
  <c r="D2032" i="25" s="1"/>
  <c r="C2031" i="25"/>
  <c r="D2031" i="25" s="1"/>
  <c r="C2030" i="25"/>
  <c r="D2030" i="25" s="1"/>
  <c r="C2029" i="25"/>
  <c r="D2029" i="25" s="1"/>
  <c r="C2028" i="25"/>
  <c r="D2028" i="25" s="1"/>
  <c r="C2027" i="25"/>
  <c r="D2027" i="25" s="1"/>
  <c r="C2026" i="25"/>
  <c r="D2026" i="25" s="1"/>
  <c r="C2025" i="25"/>
  <c r="D2025" i="25" s="1"/>
  <c r="C2024" i="25"/>
  <c r="D2024" i="25" s="1"/>
  <c r="C2023" i="25"/>
  <c r="D2023" i="25" s="1"/>
  <c r="C2022" i="25"/>
  <c r="D2022" i="25" s="1"/>
  <c r="C2021" i="25"/>
  <c r="D2021" i="25" s="1"/>
  <c r="C2020" i="25"/>
  <c r="D2020" i="25" s="1"/>
  <c r="C2019" i="25"/>
  <c r="D2019" i="25" s="1"/>
  <c r="C2018" i="25"/>
  <c r="D2018" i="25" s="1"/>
  <c r="C2017" i="25"/>
  <c r="D2017" i="25" s="1"/>
  <c r="C2016" i="25"/>
  <c r="D2016" i="25" s="1"/>
  <c r="C2015" i="25"/>
  <c r="D2015" i="25" s="1"/>
  <c r="C2014" i="25"/>
  <c r="D2014" i="25" s="1"/>
  <c r="C2013" i="25"/>
  <c r="D2013" i="25" s="1"/>
  <c r="C2012" i="25"/>
  <c r="D2012" i="25" s="1"/>
  <c r="C2011" i="25"/>
  <c r="D2011" i="25" s="1"/>
  <c r="C2010" i="25"/>
  <c r="D2010" i="25" s="1"/>
  <c r="C2009" i="25"/>
  <c r="D2009" i="25" s="1"/>
  <c r="C2008" i="25"/>
  <c r="D2008" i="25" s="1"/>
  <c r="C2007" i="25"/>
  <c r="D2007" i="25" s="1"/>
  <c r="C2006" i="25"/>
  <c r="D2006" i="25" s="1"/>
  <c r="C2005" i="25"/>
  <c r="D2005" i="25" s="1"/>
  <c r="C2004" i="25"/>
  <c r="D2004" i="25" s="1"/>
  <c r="C2003" i="25"/>
  <c r="D2003" i="25" s="1"/>
  <c r="C2002" i="25"/>
  <c r="D2002" i="25" s="1"/>
  <c r="C2001" i="25"/>
  <c r="D2001" i="25" s="1"/>
  <c r="C2000" i="25"/>
  <c r="D2000" i="25" s="1"/>
  <c r="C1999" i="25"/>
  <c r="D1999" i="25" s="1"/>
  <c r="C1998" i="25"/>
  <c r="D1998" i="25" s="1"/>
  <c r="C1997" i="25"/>
  <c r="D1997" i="25" s="1"/>
  <c r="C1996" i="25"/>
  <c r="D1996" i="25" s="1"/>
  <c r="C1995" i="25"/>
  <c r="D1995" i="25" s="1"/>
  <c r="C1994" i="25"/>
  <c r="D1994" i="25" s="1"/>
  <c r="C1993" i="25"/>
  <c r="D1993" i="25" s="1"/>
  <c r="C1992" i="25"/>
  <c r="D1992" i="25" s="1"/>
  <c r="C1991" i="25"/>
  <c r="D1991" i="25" s="1"/>
  <c r="C1990" i="25"/>
  <c r="D1990" i="25" s="1"/>
  <c r="C1989" i="25"/>
  <c r="D1989" i="25" s="1"/>
  <c r="C1988" i="25"/>
  <c r="D1988" i="25" s="1"/>
  <c r="C1987" i="25"/>
  <c r="D1987" i="25" s="1"/>
  <c r="C1986" i="25"/>
  <c r="D1986" i="25" s="1"/>
  <c r="C1985" i="25"/>
  <c r="D1985" i="25" s="1"/>
  <c r="C1984" i="25"/>
  <c r="D1984" i="25" s="1"/>
  <c r="C1983" i="25"/>
  <c r="D1983" i="25" s="1"/>
  <c r="C1982" i="25"/>
  <c r="D1982" i="25" s="1"/>
  <c r="C1981" i="25"/>
  <c r="D1981" i="25" s="1"/>
  <c r="C1980" i="25"/>
  <c r="D1980" i="25" s="1"/>
  <c r="C1979" i="25"/>
  <c r="D1979" i="25" s="1"/>
  <c r="C1978" i="25"/>
  <c r="D1978" i="25" s="1"/>
  <c r="C1977" i="25"/>
  <c r="D1977" i="25" s="1"/>
  <c r="C1976" i="25"/>
  <c r="D1976" i="25" s="1"/>
  <c r="C1975" i="25"/>
  <c r="D1975" i="25" s="1"/>
  <c r="C1974" i="25"/>
  <c r="D1974" i="25" s="1"/>
  <c r="C1973" i="25"/>
  <c r="D1973" i="25" s="1"/>
  <c r="C1972" i="25"/>
  <c r="D1972" i="25" s="1"/>
  <c r="C1971" i="25"/>
  <c r="D1971" i="25" s="1"/>
  <c r="C1970" i="25"/>
  <c r="D1970" i="25" s="1"/>
  <c r="C1969" i="25"/>
  <c r="D1969" i="25" s="1"/>
  <c r="C1968" i="25"/>
  <c r="D1968" i="25" s="1"/>
  <c r="C1967" i="25"/>
  <c r="D1967" i="25" s="1"/>
  <c r="C1966" i="25"/>
  <c r="D1966" i="25" s="1"/>
  <c r="C1965" i="25"/>
  <c r="D1965" i="25" s="1"/>
  <c r="C1964" i="25"/>
  <c r="D1964" i="25" s="1"/>
  <c r="C1963" i="25"/>
  <c r="D1963" i="25" s="1"/>
  <c r="C1962" i="25"/>
  <c r="D1962" i="25" s="1"/>
  <c r="C1961" i="25"/>
  <c r="D1961" i="25" s="1"/>
  <c r="C1960" i="25"/>
  <c r="D1960" i="25" s="1"/>
  <c r="C1959" i="25"/>
  <c r="D1959" i="25" s="1"/>
  <c r="C1958" i="25"/>
  <c r="D1958" i="25" s="1"/>
  <c r="C1957" i="25"/>
  <c r="D1957" i="25" s="1"/>
  <c r="C1956" i="25"/>
  <c r="D1956" i="25" s="1"/>
  <c r="C1955" i="25"/>
  <c r="D1955" i="25" s="1"/>
  <c r="C1954" i="25"/>
  <c r="D1954" i="25" s="1"/>
  <c r="C1953" i="25"/>
  <c r="D1953" i="25" s="1"/>
  <c r="C1952" i="25"/>
  <c r="D1952" i="25" s="1"/>
  <c r="C1951" i="25"/>
  <c r="D1951" i="25" s="1"/>
  <c r="C1950" i="25"/>
  <c r="D1950" i="25" s="1"/>
  <c r="C1949" i="25"/>
  <c r="D1949" i="25" s="1"/>
  <c r="C1948" i="25"/>
  <c r="D1948" i="25" s="1"/>
  <c r="C1947" i="25"/>
  <c r="D1947" i="25" s="1"/>
  <c r="C1946" i="25"/>
  <c r="D1946" i="25" s="1"/>
  <c r="C1945" i="25"/>
  <c r="D1945" i="25" s="1"/>
  <c r="C1944" i="25"/>
  <c r="D1944" i="25" s="1"/>
  <c r="C1943" i="25"/>
  <c r="D1943" i="25" s="1"/>
  <c r="C1942" i="25"/>
  <c r="D1942" i="25" s="1"/>
  <c r="C1941" i="25"/>
  <c r="D1941" i="25" s="1"/>
  <c r="C1940" i="25"/>
  <c r="D1940" i="25" s="1"/>
  <c r="C1939" i="25"/>
  <c r="D1939" i="25" s="1"/>
  <c r="C1938" i="25"/>
  <c r="D1938" i="25" s="1"/>
  <c r="C1937" i="25"/>
  <c r="D1937" i="25" s="1"/>
  <c r="C1936" i="25"/>
  <c r="D1936" i="25" s="1"/>
  <c r="C1935" i="25"/>
  <c r="D1935" i="25" s="1"/>
  <c r="C1934" i="25"/>
  <c r="D1934" i="25" s="1"/>
  <c r="C1933" i="25"/>
  <c r="D1933" i="25" s="1"/>
  <c r="C1932" i="25"/>
  <c r="D1932" i="25" s="1"/>
  <c r="C1931" i="25"/>
  <c r="D1931" i="25" s="1"/>
  <c r="C1930" i="25"/>
  <c r="D1930" i="25" s="1"/>
  <c r="C1929" i="25"/>
  <c r="D1929" i="25" s="1"/>
  <c r="C1928" i="25"/>
  <c r="D1928" i="25" s="1"/>
  <c r="C1927" i="25"/>
  <c r="D1927" i="25" s="1"/>
  <c r="C1926" i="25"/>
  <c r="D1926" i="25" s="1"/>
  <c r="C1925" i="25"/>
  <c r="D1925" i="25" s="1"/>
  <c r="C1924" i="25"/>
  <c r="D1924" i="25" s="1"/>
  <c r="C1923" i="25"/>
  <c r="D1923" i="25" s="1"/>
  <c r="C1922" i="25"/>
  <c r="D1922" i="25" s="1"/>
  <c r="C1921" i="25"/>
  <c r="D1921" i="25" s="1"/>
  <c r="C1920" i="25"/>
  <c r="D1920" i="25" s="1"/>
  <c r="C1919" i="25"/>
  <c r="D1919" i="25" s="1"/>
  <c r="C1918" i="25"/>
  <c r="D1918" i="25" s="1"/>
  <c r="C1917" i="25"/>
  <c r="D1917" i="25" s="1"/>
  <c r="C1916" i="25"/>
  <c r="D1916" i="25" s="1"/>
  <c r="C1915" i="25"/>
  <c r="D1915" i="25" s="1"/>
  <c r="C1914" i="25"/>
  <c r="D1914" i="25" s="1"/>
  <c r="C1913" i="25"/>
  <c r="D1913" i="25" s="1"/>
  <c r="C1912" i="25"/>
  <c r="D1912" i="25" s="1"/>
  <c r="C1911" i="25"/>
  <c r="D1911" i="25" s="1"/>
  <c r="C1910" i="25"/>
  <c r="D1910" i="25" s="1"/>
  <c r="C1909" i="25"/>
  <c r="D1909" i="25" s="1"/>
  <c r="C1908" i="25"/>
  <c r="D1908" i="25" s="1"/>
  <c r="C1907" i="25"/>
  <c r="D1907" i="25" s="1"/>
  <c r="C1906" i="25"/>
  <c r="D1906" i="25" s="1"/>
  <c r="C1905" i="25"/>
  <c r="D1905" i="25" s="1"/>
  <c r="C1904" i="25"/>
  <c r="D1904" i="25" s="1"/>
  <c r="C1903" i="25"/>
  <c r="D1903" i="25" s="1"/>
  <c r="C1902" i="25"/>
  <c r="D1902" i="25" s="1"/>
  <c r="C1901" i="25"/>
  <c r="D1901" i="25" s="1"/>
  <c r="C1900" i="25"/>
  <c r="D1900" i="25" s="1"/>
  <c r="C1899" i="25"/>
  <c r="D1899" i="25" s="1"/>
  <c r="C1898" i="25"/>
  <c r="D1898" i="25" s="1"/>
  <c r="C1897" i="25"/>
  <c r="D1897" i="25" s="1"/>
  <c r="C1896" i="25"/>
  <c r="D1896" i="25" s="1"/>
  <c r="C1895" i="25"/>
  <c r="D1895" i="25" s="1"/>
  <c r="C1894" i="25"/>
  <c r="D1894" i="25" s="1"/>
  <c r="C1893" i="25"/>
  <c r="D1893" i="25" s="1"/>
  <c r="C1892" i="25"/>
  <c r="D1892" i="25" s="1"/>
  <c r="C1891" i="25"/>
  <c r="D1891" i="25" s="1"/>
  <c r="C1890" i="25"/>
  <c r="D1890" i="25" s="1"/>
  <c r="C1889" i="25"/>
  <c r="D1889" i="25" s="1"/>
  <c r="C1888" i="25"/>
  <c r="D1888" i="25" s="1"/>
  <c r="C1887" i="25"/>
  <c r="D1887" i="25" s="1"/>
  <c r="C1886" i="25"/>
  <c r="D1886" i="25" s="1"/>
  <c r="C1885" i="25"/>
  <c r="D1885" i="25" s="1"/>
  <c r="C1884" i="25"/>
  <c r="D1884" i="25" s="1"/>
  <c r="C1883" i="25"/>
  <c r="D1883" i="25" s="1"/>
  <c r="C1882" i="25"/>
  <c r="D1882" i="25" s="1"/>
  <c r="C1881" i="25"/>
  <c r="D1881" i="25" s="1"/>
  <c r="C1880" i="25"/>
  <c r="D1880" i="25" s="1"/>
  <c r="C1879" i="25"/>
  <c r="D1879" i="25" s="1"/>
  <c r="C1878" i="25"/>
  <c r="D1878" i="25" s="1"/>
  <c r="C1877" i="25"/>
  <c r="D1877" i="25" s="1"/>
  <c r="C1876" i="25"/>
  <c r="D1876" i="25" s="1"/>
  <c r="C1875" i="25"/>
  <c r="D1875" i="25" s="1"/>
  <c r="C1874" i="25"/>
  <c r="D1874" i="25" s="1"/>
  <c r="C1873" i="25"/>
  <c r="D1873" i="25" s="1"/>
  <c r="C1872" i="25"/>
  <c r="D1872" i="25" s="1"/>
  <c r="C1871" i="25"/>
  <c r="D1871" i="25" s="1"/>
  <c r="C1870" i="25"/>
  <c r="D1870" i="25" s="1"/>
  <c r="C1869" i="25"/>
  <c r="D1869" i="25" s="1"/>
  <c r="C1868" i="25"/>
  <c r="D1868" i="25" s="1"/>
  <c r="C1867" i="25"/>
  <c r="D1867" i="25" s="1"/>
  <c r="C1866" i="25"/>
  <c r="D1866" i="25" s="1"/>
  <c r="C1865" i="25"/>
  <c r="D1865" i="25" s="1"/>
  <c r="C1864" i="25"/>
  <c r="D1864" i="25" s="1"/>
  <c r="C1863" i="25"/>
  <c r="D1863" i="25" s="1"/>
  <c r="C1862" i="25"/>
  <c r="D1862" i="25" s="1"/>
  <c r="C1861" i="25"/>
  <c r="D1861" i="25" s="1"/>
  <c r="C1860" i="25"/>
  <c r="D1860" i="25" s="1"/>
  <c r="C1859" i="25"/>
  <c r="D1859" i="25" s="1"/>
  <c r="C1858" i="25"/>
  <c r="D1858" i="25" s="1"/>
  <c r="C1857" i="25"/>
  <c r="D1857" i="25" s="1"/>
  <c r="C1856" i="25"/>
  <c r="D1856" i="25" s="1"/>
  <c r="C1855" i="25"/>
  <c r="D1855" i="25" s="1"/>
  <c r="C1854" i="25"/>
  <c r="D1854" i="25" s="1"/>
  <c r="C1853" i="25"/>
  <c r="D1853" i="25" s="1"/>
  <c r="C1852" i="25"/>
  <c r="D1852" i="25" s="1"/>
  <c r="C1851" i="25"/>
  <c r="D1851" i="25" s="1"/>
  <c r="C1850" i="25"/>
  <c r="D1850" i="25" s="1"/>
  <c r="C1849" i="25"/>
  <c r="D1849" i="25" s="1"/>
  <c r="C1848" i="25"/>
  <c r="D1848" i="25" s="1"/>
  <c r="C1847" i="25"/>
  <c r="D1847" i="25" s="1"/>
  <c r="C1846" i="25"/>
  <c r="D1846" i="25" s="1"/>
  <c r="C1845" i="25"/>
  <c r="D1845" i="25" s="1"/>
  <c r="C1844" i="25"/>
  <c r="D1844" i="25" s="1"/>
  <c r="C1843" i="25"/>
  <c r="D1843" i="25" s="1"/>
  <c r="C1842" i="25"/>
  <c r="D1842" i="25" s="1"/>
  <c r="C1841" i="25"/>
  <c r="D1841" i="25" s="1"/>
  <c r="C1840" i="25"/>
  <c r="D1840" i="25" s="1"/>
  <c r="C1839" i="25"/>
  <c r="D1839" i="25" s="1"/>
  <c r="C1838" i="25"/>
  <c r="D1838" i="25" s="1"/>
  <c r="C1837" i="25"/>
  <c r="D1837" i="25" s="1"/>
  <c r="C1836" i="25"/>
  <c r="D1836" i="25" s="1"/>
  <c r="C1835" i="25"/>
  <c r="D1835" i="25" s="1"/>
  <c r="C1834" i="25"/>
  <c r="D1834" i="25" s="1"/>
  <c r="C1833" i="25"/>
  <c r="D1833" i="25" s="1"/>
  <c r="C1832" i="25"/>
  <c r="D1832" i="25" s="1"/>
  <c r="C1831" i="25"/>
  <c r="D1831" i="25" s="1"/>
  <c r="C1830" i="25"/>
  <c r="D1830" i="25" s="1"/>
  <c r="C1829" i="25"/>
  <c r="D1829" i="25" s="1"/>
  <c r="C1828" i="25"/>
  <c r="D1828" i="25" s="1"/>
  <c r="C1827" i="25"/>
  <c r="D1827" i="25" s="1"/>
  <c r="C1826" i="25"/>
  <c r="D1826" i="25" s="1"/>
  <c r="C1825" i="25"/>
  <c r="D1825" i="25" s="1"/>
  <c r="C1824" i="25"/>
  <c r="D1824" i="25" s="1"/>
  <c r="C1823" i="25"/>
  <c r="D1823" i="25" s="1"/>
  <c r="C1822" i="25"/>
  <c r="D1822" i="25" s="1"/>
  <c r="C1821" i="25"/>
  <c r="D1821" i="25" s="1"/>
  <c r="C1820" i="25"/>
  <c r="D1820" i="25" s="1"/>
  <c r="C1819" i="25"/>
  <c r="D1819" i="25" s="1"/>
  <c r="C1818" i="25"/>
  <c r="D1818" i="25" s="1"/>
  <c r="C1817" i="25"/>
  <c r="D1817" i="25" s="1"/>
  <c r="C1816" i="25"/>
  <c r="D1816" i="25" s="1"/>
  <c r="C1815" i="25"/>
  <c r="D1815" i="25" s="1"/>
  <c r="C1814" i="25"/>
  <c r="D1814" i="25" s="1"/>
  <c r="C1813" i="25"/>
  <c r="D1813" i="25" s="1"/>
  <c r="C1812" i="25"/>
  <c r="D1812" i="25" s="1"/>
  <c r="C1811" i="25"/>
  <c r="D1811" i="25" s="1"/>
  <c r="C1810" i="25"/>
  <c r="D1810" i="25" s="1"/>
  <c r="C1809" i="25"/>
  <c r="D1809" i="25" s="1"/>
  <c r="C1808" i="25"/>
  <c r="D1808" i="25" s="1"/>
  <c r="C1807" i="25"/>
  <c r="D1807" i="25" s="1"/>
  <c r="C1806" i="25"/>
  <c r="D1806" i="25" s="1"/>
  <c r="C1805" i="25"/>
  <c r="D1805" i="25" s="1"/>
  <c r="C1804" i="25"/>
  <c r="D1804" i="25" s="1"/>
  <c r="C1803" i="25"/>
  <c r="D1803" i="25" s="1"/>
  <c r="C1802" i="25"/>
  <c r="D1802" i="25" s="1"/>
  <c r="C1801" i="25"/>
  <c r="D1801" i="25" s="1"/>
  <c r="C1800" i="25"/>
  <c r="D1800" i="25" s="1"/>
  <c r="C1799" i="25"/>
  <c r="D1799" i="25" s="1"/>
  <c r="C1798" i="25"/>
  <c r="D1798" i="25" s="1"/>
  <c r="C1797" i="25"/>
  <c r="D1797" i="25" s="1"/>
  <c r="C1796" i="25"/>
  <c r="D1796" i="25" s="1"/>
  <c r="C1795" i="25"/>
  <c r="D1795" i="25" s="1"/>
  <c r="C1794" i="25"/>
  <c r="D1794" i="25" s="1"/>
  <c r="C1793" i="25"/>
  <c r="D1793" i="25" s="1"/>
  <c r="C1792" i="25"/>
  <c r="D1792" i="25" s="1"/>
  <c r="C1791" i="25"/>
  <c r="D1791" i="25" s="1"/>
  <c r="C1790" i="25"/>
  <c r="D1790" i="25" s="1"/>
  <c r="C1789" i="25"/>
  <c r="D1789" i="25" s="1"/>
  <c r="C1788" i="25"/>
  <c r="D1788" i="25" s="1"/>
  <c r="C1787" i="25"/>
  <c r="D1787" i="25" s="1"/>
  <c r="C1786" i="25"/>
  <c r="D1786" i="25" s="1"/>
  <c r="C1785" i="25"/>
  <c r="D1785" i="25" s="1"/>
  <c r="C1784" i="25"/>
  <c r="D1784" i="25" s="1"/>
  <c r="C1783" i="25"/>
  <c r="D1783" i="25" s="1"/>
  <c r="C1782" i="25"/>
  <c r="D1782" i="25" s="1"/>
  <c r="C1781" i="25"/>
  <c r="D1781" i="25" s="1"/>
  <c r="C1780" i="25"/>
  <c r="D1780" i="25" s="1"/>
  <c r="C1779" i="25"/>
  <c r="D1779" i="25" s="1"/>
  <c r="C1778" i="25"/>
  <c r="D1778" i="25" s="1"/>
  <c r="C1777" i="25"/>
  <c r="D1777" i="25" s="1"/>
  <c r="C1776" i="25"/>
  <c r="D1776" i="25" s="1"/>
  <c r="C1775" i="25"/>
  <c r="D1775" i="25" s="1"/>
  <c r="C1774" i="25"/>
  <c r="D1774" i="25" s="1"/>
  <c r="C1773" i="25"/>
  <c r="D1773" i="25" s="1"/>
  <c r="C1772" i="25"/>
  <c r="D1772" i="25" s="1"/>
  <c r="C1771" i="25"/>
  <c r="D1771" i="25" s="1"/>
  <c r="C1770" i="25"/>
  <c r="D1770" i="25" s="1"/>
  <c r="C1769" i="25"/>
  <c r="D1769" i="25" s="1"/>
  <c r="C1768" i="25"/>
  <c r="D1768" i="25" s="1"/>
  <c r="C1767" i="25"/>
  <c r="D1767" i="25" s="1"/>
  <c r="C1766" i="25"/>
  <c r="D1766" i="25" s="1"/>
  <c r="C1765" i="25"/>
  <c r="D1765" i="25" s="1"/>
  <c r="C1764" i="25"/>
  <c r="D1764" i="25" s="1"/>
  <c r="C1763" i="25"/>
  <c r="D1763" i="25" s="1"/>
  <c r="C1762" i="25"/>
  <c r="D1762" i="25" s="1"/>
  <c r="C1761" i="25"/>
  <c r="D1761" i="25" s="1"/>
  <c r="C1760" i="25"/>
  <c r="D1760" i="25" s="1"/>
  <c r="C1759" i="25"/>
  <c r="D1759" i="25" s="1"/>
  <c r="C1758" i="25"/>
  <c r="D1758" i="25" s="1"/>
  <c r="C1757" i="25"/>
  <c r="D1757" i="25" s="1"/>
  <c r="C1756" i="25"/>
  <c r="D1756" i="25" s="1"/>
  <c r="C1755" i="25"/>
  <c r="D1755" i="25" s="1"/>
  <c r="C1754" i="25"/>
  <c r="D1754" i="25" s="1"/>
  <c r="C1753" i="25"/>
  <c r="D1753" i="25" s="1"/>
  <c r="C1752" i="25"/>
  <c r="D1752" i="25" s="1"/>
  <c r="C1751" i="25"/>
  <c r="D1751" i="25" s="1"/>
  <c r="C1750" i="25"/>
  <c r="D1750" i="25" s="1"/>
  <c r="C1749" i="25"/>
  <c r="D1749" i="25" s="1"/>
  <c r="C1748" i="25"/>
  <c r="D1748" i="25" s="1"/>
  <c r="C1747" i="25"/>
  <c r="D1747" i="25" s="1"/>
  <c r="C1746" i="25"/>
  <c r="D1746" i="25" s="1"/>
  <c r="C1745" i="25"/>
  <c r="D1745" i="25" s="1"/>
  <c r="C1744" i="25"/>
  <c r="D1744" i="25" s="1"/>
  <c r="C1743" i="25"/>
  <c r="D1743" i="25" s="1"/>
  <c r="C1742" i="25"/>
  <c r="D1742" i="25" s="1"/>
  <c r="C1741" i="25"/>
  <c r="D1741" i="25" s="1"/>
  <c r="C1740" i="25"/>
  <c r="D1740" i="25" s="1"/>
  <c r="C1739" i="25"/>
  <c r="D1739" i="25" s="1"/>
  <c r="C1738" i="25"/>
  <c r="D1738" i="25" s="1"/>
  <c r="C1737" i="25"/>
  <c r="D1737" i="25" s="1"/>
  <c r="C1736" i="25"/>
  <c r="D1736" i="25" s="1"/>
  <c r="C1735" i="25"/>
  <c r="D1735" i="25" s="1"/>
  <c r="C1734" i="25"/>
  <c r="D1734" i="25" s="1"/>
  <c r="C1733" i="25"/>
  <c r="D1733" i="25" s="1"/>
  <c r="C1732" i="25"/>
  <c r="D1732" i="25" s="1"/>
  <c r="C1731" i="25"/>
  <c r="D1731" i="25" s="1"/>
  <c r="C1730" i="25"/>
  <c r="D1730" i="25" s="1"/>
  <c r="C1729" i="25"/>
  <c r="D1729" i="25" s="1"/>
  <c r="C1728" i="25"/>
  <c r="D1728" i="25" s="1"/>
  <c r="C1727" i="25"/>
  <c r="D1727" i="25" s="1"/>
  <c r="C1726" i="25"/>
  <c r="D1726" i="25" s="1"/>
  <c r="C1725" i="25"/>
  <c r="D1725" i="25" s="1"/>
  <c r="C1724" i="25"/>
  <c r="D1724" i="25" s="1"/>
  <c r="C1723" i="25"/>
  <c r="D1723" i="25" s="1"/>
  <c r="C1722" i="25"/>
  <c r="D1722" i="25" s="1"/>
  <c r="C1721" i="25"/>
  <c r="D1721" i="25" s="1"/>
  <c r="C1720" i="25"/>
  <c r="D1720" i="25" s="1"/>
  <c r="C1719" i="25"/>
  <c r="D1719" i="25" s="1"/>
  <c r="C1718" i="25"/>
  <c r="D1718" i="25" s="1"/>
  <c r="C1717" i="25"/>
  <c r="D1717" i="25" s="1"/>
  <c r="C1716" i="25"/>
  <c r="D1716" i="25" s="1"/>
  <c r="C1715" i="25"/>
  <c r="D1715" i="25" s="1"/>
  <c r="C1714" i="25"/>
  <c r="D1714" i="25" s="1"/>
  <c r="C1713" i="25"/>
  <c r="D1713" i="25" s="1"/>
  <c r="C1712" i="25"/>
  <c r="D1712" i="25" s="1"/>
  <c r="C1711" i="25"/>
  <c r="D1711" i="25" s="1"/>
  <c r="C1710" i="25"/>
  <c r="D1710" i="25" s="1"/>
  <c r="C1709" i="25"/>
  <c r="D1709" i="25" s="1"/>
  <c r="C1708" i="25"/>
  <c r="D1708" i="25" s="1"/>
  <c r="C1707" i="25"/>
  <c r="D1707" i="25" s="1"/>
  <c r="C1706" i="25"/>
  <c r="D1706" i="25" s="1"/>
  <c r="C1705" i="25"/>
  <c r="D1705" i="25" s="1"/>
  <c r="C1704" i="25"/>
  <c r="D1704" i="25" s="1"/>
  <c r="C1703" i="25"/>
  <c r="D1703" i="25" s="1"/>
  <c r="C1702" i="25"/>
  <c r="D1702" i="25" s="1"/>
  <c r="C1701" i="25"/>
  <c r="D1701" i="25" s="1"/>
  <c r="C1700" i="25"/>
  <c r="D1700" i="25" s="1"/>
  <c r="C1699" i="25"/>
  <c r="D1699" i="25" s="1"/>
  <c r="C1698" i="25"/>
  <c r="D1698" i="25" s="1"/>
  <c r="C1697" i="25"/>
  <c r="D1697" i="25" s="1"/>
  <c r="C1696" i="25"/>
  <c r="D1696" i="25" s="1"/>
  <c r="C1695" i="25"/>
  <c r="D1695" i="25" s="1"/>
  <c r="C1694" i="25"/>
  <c r="D1694" i="25" s="1"/>
  <c r="C1693" i="25"/>
  <c r="D1693" i="25" s="1"/>
  <c r="C1692" i="25"/>
  <c r="D1692" i="25" s="1"/>
  <c r="C1691" i="25"/>
  <c r="D1691" i="25" s="1"/>
  <c r="C1690" i="25"/>
  <c r="D1690" i="25" s="1"/>
  <c r="C1689" i="25"/>
  <c r="D1689" i="25" s="1"/>
  <c r="C1688" i="25"/>
  <c r="D1688" i="25" s="1"/>
  <c r="C1687" i="25"/>
  <c r="D1687" i="25" s="1"/>
  <c r="C1686" i="25"/>
  <c r="D1686" i="25" s="1"/>
  <c r="C1685" i="25"/>
  <c r="D1685" i="25" s="1"/>
  <c r="C1684" i="25"/>
  <c r="D1684" i="25" s="1"/>
  <c r="C1683" i="25"/>
  <c r="D1683" i="25" s="1"/>
  <c r="C1682" i="25"/>
  <c r="D1682" i="25" s="1"/>
  <c r="C1681" i="25"/>
  <c r="D1681" i="25" s="1"/>
  <c r="C1680" i="25"/>
  <c r="D1680" i="25" s="1"/>
  <c r="C1679" i="25"/>
  <c r="D1679" i="25" s="1"/>
  <c r="C1678" i="25"/>
  <c r="D1678" i="25" s="1"/>
  <c r="C1677" i="25"/>
  <c r="D1677" i="25" s="1"/>
  <c r="C1676" i="25"/>
  <c r="D1676" i="25" s="1"/>
  <c r="C1675" i="25"/>
  <c r="D1675" i="25" s="1"/>
  <c r="C1674" i="25"/>
  <c r="D1674" i="25" s="1"/>
  <c r="C1673" i="25"/>
  <c r="D1673" i="25" s="1"/>
  <c r="C1672" i="25"/>
  <c r="D1672" i="25" s="1"/>
  <c r="C1671" i="25"/>
  <c r="D1671" i="25" s="1"/>
  <c r="C1670" i="25"/>
  <c r="D1670" i="25" s="1"/>
  <c r="C1669" i="25"/>
  <c r="D1669" i="25" s="1"/>
  <c r="C1668" i="25"/>
  <c r="D1668" i="25" s="1"/>
  <c r="C1667" i="25"/>
  <c r="D1667" i="25" s="1"/>
  <c r="C1666" i="25"/>
  <c r="D1666" i="25" s="1"/>
  <c r="C1665" i="25"/>
  <c r="D1665" i="25" s="1"/>
  <c r="C1664" i="25"/>
  <c r="D1664" i="25" s="1"/>
  <c r="C1663" i="25"/>
  <c r="D1663" i="25" s="1"/>
  <c r="C1662" i="25"/>
  <c r="D1662" i="25" s="1"/>
  <c r="C1661" i="25"/>
  <c r="D1661" i="25" s="1"/>
  <c r="C1660" i="25"/>
  <c r="D1660" i="25" s="1"/>
  <c r="C1659" i="25"/>
  <c r="D1659" i="25" s="1"/>
  <c r="C1658" i="25"/>
  <c r="D1658" i="25" s="1"/>
  <c r="C1657" i="25"/>
  <c r="D1657" i="25" s="1"/>
  <c r="C1656" i="25"/>
  <c r="D1656" i="25" s="1"/>
  <c r="C1655" i="25"/>
  <c r="D1655" i="25" s="1"/>
  <c r="C1654" i="25"/>
  <c r="D1654" i="25" s="1"/>
  <c r="C1653" i="25"/>
  <c r="D1653" i="25" s="1"/>
  <c r="C1652" i="25"/>
  <c r="D1652" i="25" s="1"/>
  <c r="C1651" i="25"/>
  <c r="D1651" i="25" s="1"/>
  <c r="C1650" i="25"/>
  <c r="D1650" i="25" s="1"/>
  <c r="C1649" i="25"/>
  <c r="D1649" i="25" s="1"/>
  <c r="C1648" i="25"/>
  <c r="D1648" i="25" s="1"/>
  <c r="C1647" i="25"/>
  <c r="D1647" i="25" s="1"/>
  <c r="C1646" i="25"/>
  <c r="D1646" i="25" s="1"/>
  <c r="C1645" i="25"/>
  <c r="D1645" i="25" s="1"/>
  <c r="C1644" i="25"/>
  <c r="D1644" i="25" s="1"/>
  <c r="C1643" i="25"/>
  <c r="D1643" i="25" s="1"/>
  <c r="C1642" i="25"/>
  <c r="D1642" i="25" s="1"/>
  <c r="C1641" i="25"/>
  <c r="D1641" i="25" s="1"/>
  <c r="C1640" i="25"/>
  <c r="D1640" i="25" s="1"/>
  <c r="C1639" i="25"/>
  <c r="D1639" i="25" s="1"/>
  <c r="C1638" i="25"/>
  <c r="D1638" i="25" s="1"/>
  <c r="C1637" i="25"/>
  <c r="D1637" i="25" s="1"/>
  <c r="C1636" i="25"/>
  <c r="D1636" i="25" s="1"/>
  <c r="C1635" i="25"/>
  <c r="D1635" i="25" s="1"/>
  <c r="C1634" i="25"/>
  <c r="D1634" i="25" s="1"/>
  <c r="C1633" i="25"/>
  <c r="D1633" i="25" s="1"/>
  <c r="C1632" i="25"/>
  <c r="D1632" i="25" s="1"/>
  <c r="C1631" i="25"/>
  <c r="D1631" i="25" s="1"/>
  <c r="C1630" i="25"/>
  <c r="D1630" i="25" s="1"/>
  <c r="C1629" i="25"/>
  <c r="D1629" i="25" s="1"/>
  <c r="C1628" i="25"/>
  <c r="D1628" i="25" s="1"/>
  <c r="C1627" i="25"/>
  <c r="D1627" i="25" s="1"/>
  <c r="C1626" i="25"/>
  <c r="D1626" i="25" s="1"/>
  <c r="C1625" i="25"/>
  <c r="D1625" i="25" s="1"/>
  <c r="C1624" i="25"/>
  <c r="D1624" i="25" s="1"/>
  <c r="C1623" i="25"/>
  <c r="D1623" i="25" s="1"/>
  <c r="C1622" i="25"/>
  <c r="D1622" i="25" s="1"/>
  <c r="C1621" i="25"/>
  <c r="D1621" i="25" s="1"/>
  <c r="C1620" i="25"/>
  <c r="D1620" i="25" s="1"/>
  <c r="C1619" i="25"/>
  <c r="D1619" i="25" s="1"/>
  <c r="C1618" i="25"/>
  <c r="D1618" i="25" s="1"/>
  <c r="C1617" i="25"/>
  <c r="D1617" i="25" s="1"/>
  <c r="C1616" i="25"/>
  <c r="D1616" i="25" s="1"/>
  <c r="C1615" i="25"/>
  <c r="D1615" i="25" s="1"/>
  <c r="C1614" i="25"/>
  <c r="D1614" i="25" s="1"/>
  <c r="C1613" i="25"/>
  <c r="D1613" i="25" s="1"/>
  <c r="C1612" i="25"/>
  <c r="D1612" i="25" s="1"/>
  <c r="C1611" i="25"/>
  <c r="D1611" i="25" s="1"/>
  <c r="C1610" i="25"/>
  <c r="D1610" i="25" s="1"/>
  <c r="C1609" i="25"/>
  <c r="D1609" i="25" s="1"/>
  <c r="C1608" i="25"/>
  <c r="D1608" i="25" s="1"/>
  <c r="C1607" i="25"/>
  <c r="D1607" i="25" s="1"/>
  <c r="C1606" i="25"/>
  <c r="D1606" i="25" s="1"/>
  <c r="C1605" i="25"/>
  <c r="D1605" i="25" s="1"/>
  <c r="C1604" i="25"/>
  <c r="D1604" i="25" s="1"/>
  <c r="C1603" i="25"/>
  <c r="D1603" i="25" s="1"/>
  <c r="C1602" i="25"/>
  <c r="D1602" i="25" s="1"/>
  <c r="C1601" i="25"/>
  <c r="D1601" i="25" s="1"/>
  <c r="C1600" i="25"/>
  <c r="D1600" i="25" s="1"/>
  <c r="C1599" i="25"/>
  <c r="D1599" i="25" s="1"/>
  <c r="C1598" i="25"/>
  <c r="D1598" i="25" s="1"/>
  <c r="C1597" i="25"/>
  <c r="D1597" i="25" s="1"/>
  <c r="C1596" i="25"/>
  <c r="D1596" i="25" s="1"/>
  <c r="C1595" i="25"/>
  <c r="D1595" i="25" s="1"/>
  <c r="C1594" i="25"/>
  <c r="D1594" i="25" s="1"/>
  <c r="C1593" i="25"/>
  <c r="D1593" i="25" s="1"/>
  <c r="C1592" i="25"/>
  <c r="D1592" i="25" s="1"/>
  <c r="C1591" i="25"/>
  <c r="D1591" i="25" s="1"/>
  <c r="C1590" i="25"/>
  <c r="D1590" i="25" s="1"/>
  <c r="C1589" i="25"/>
  <c r="D1589" i="25" s="1"/>
  <c r="C1588" i="25"/>
  <c r="D1588" i="25" s="1"/>
  <c r="C1587" i="25"/>
  <c r="D1587" i="25" s="1"/>
  <c r="C1586" i="25"/>
  <c r="D1586" i="25" s="1"/>
  <c r="C1585" i="25"/>
  <c r="D1585" i="25" s="1"/>
  <c r="C1584" i="25"/>
  <c r="D1584" i="25" s="1"/>
  <c r="C1583" i="25"/>
  <c r="D1583" i="25" s="1"/>
  <c r="C1582" i="25"/>
  <c r="D1582" i="25" s="1"/>
  <c r="C1581" i="25"/>
  <c r="D1581" i="25" s="1"/>
  <c r="C1580" i="25"/>
  <c r="D1580" i="25" s="1"/>
  <c r="C1579" i="25"/>
  <c r="D1579" i="25" s="1"/>
  <c r="C1578" i="25"/>
  <c r="D1578" i="25" s="1"/>
  <c r="C1577" i="25"/>
  <c r="D1577" i="25" s="1"/>
  <c r="C1576" i="25"/>
  <c r="D1576" i="25" s="1"/>
  <c r="C1575" i="25"/>
  <c r="D1575" i="25" s="1"/>
  <c r="C1574" i="25"/>
  <c r="D1574" i="25" s="1"/>
  <c r="C1573" i="25"/>
  <c r="D1573" i="25" s="1"/>
  <c r="C1572" i="25"/>
  <c r="D1572" i="25" s="1"/>
  <c r="C1571" i="25"/>
  <c r="D1571" i="25" s="1"/>
  <c r="C1570" i="25"/>
  <c r="D1570" i="25" s="1"/>
  <c r="C1569" i="25"/>
  <c r="D1569" i="25" s="1"/>
  <c r="C1568" i="25"/>
  <c r="D1568" i="25" s="1"/>
  <c r="C1567" i="25"/>
  <c r="D1567" i="25" s="1"/>
  <c r="C1566" i="25"/>
  <c r="D1566" i="25" s="1"/>
  <c r="C1565" i="25"/>
  <c r="D1565" i="25" s="1"/>
  <c r="C1564" i="25"/>
  <c r="D1564" i="25" s="1"/>
  <c r="C1563" i="25"/>
  <c r="D1563" i="25" s="1"/>
  <c r="C1562" i="25"/>
  <c r="D1562" i="25" s="1"/>
  <c r="C1561" i="25"/>
  <c r="D1561" i="25" s="1"/>
  <c r="C1560" i="25"/>
  <c r="D1560" i="25" s="1"/>
  <c r="C1559" i="25"/>
  <c r="D1559" i="25" s="1"/>
  <c r="C1558" i="25"/>
  <c r="D1558" i="25" s="1"/>
  <c r="C1557" i="25"/>
  <c r="D1557" i="25" s="1"/>
  <c r="C1556" i="25"/>
  <c r="D1556" i="25" s="1"/>
  <c r="C1555" i="25"/>
  <c r="D1555" i="25" s="1"/>
  <c r="C1554" i="25"/>
  <c r="D1554" i="25" s="1"/>
  <c r="C1553" i="25"/>
  <c r="D1553" i="25" s="1"/>
  <c r="C1552" i="25"/>
  <c r="D1552" i="25" s="1"/>
  <c r="C1551" i="25"/>
  <c r="D1551" i="25" s="1"/>
  <c r="C1550" i="25"/>
  <c r="D1550" i="25" s="1"/>
  <c r="C1549" i="25"/>
  <c r="D1549" i="25" s="1"/>
  <c r="C1548" i="25"/>
  <c r="D1548" i="25" s="1"/>
  <c r="C1547" i="25"/>
  <c r="D1547" i="25" s="1"/>
  <c r="C1546" i="25"/>
  <c r="D1546" i="25" s="1"/>
  <c r="C1545" i="25"/>
  <c r="D1545" i="25" s="1"/>
  <c r="C1544" i="25"/>
  <c r="D1544" i="25" s="1"/>
  <c r="C1543" i="25"/>
  <c r="D1543" i="25" s="1"/>
  <c r="C1542" i="25"/>
  <c r="D1542" i="25" s="1"/>
  <c r="C1541" i="25"/>
  <c r="D1541" i="25" s="1"/>
  <c r="C1540" i="25"/>
  <c r="D1540" i="25" s="1"/>
  <c r="C1539" i="25"/>
  <c r="D1539" i="25" s="1"/>
  <c r="C1538" i="25"/>
  <c r="D1538" i="25" s="1"/>
  <c r="C1537" i="25"/>
  <c r="D1537" i="25" s="1"/>
  <c r="C1536" i="25"/>
  <c r="D1536" i="25" s="1"/>
  <c r="C1535" i="25"/>
  <c r="D1535" i="25" s="1"/>
  <c r="C1534" i="25"/>
  <c r="D1534" i="25" s="1"/>
  <c r="C1533" i="25"/>
  <c r="D1533" i="25" s="1"/>
  <c r="C1532" i="25"/>
  <c r="D1532" i="25" s="1"/>
  <c r="C1531" i="25"/>
  <c r="D1531" i="25" s="1"/>
  <c r="C1530" i="25"/>
  <c r="D1530" i="25" s="1"/>
  <c r="C1529" i="25"/>
  <c r="D1529" i="25" s="1"/>
  <c r="C1528" i="25"/>
  <c r="D1528" i="25" s="1"/>
  <c r="C1527" i="25"/>
  <c r="D1527" i="25" s="1"/>
  <c r="C1526" i="25"/>
  <c r="D1526" i="25" s="1"/>
  <c r="C1525" i="25"/>
  <c r="D1525" i="25" s="1"/>
  <c r="C1524" i="25"/>
  <c r="D1524" i="25" s="1"/>
  <c r="C1523" i="25"/>
  <c r="D1523" i="25" s="1"/>
  <c r="C1522" i="25"/>
  <c r="D1522" i="25" s="1"/>
  <c r="C1521" i="25"/>
  <c r="D1521" i="25" s="1"/>
  <c r="C1520" i="25"/>
  <c r="D1520" i="25" s="1"/>
  <c r="C1519" i="25"/>
  <c r="D1519" i="25" s="1"/>
  <c r="C1518" i="25"/>
  <c r="D1518" i="25" s="1"/>
  <c r="C1517" i="25"/>
  <c r="D1517" i="25" s="1"/>
  <c r="C1516" i="25"/>
  <c r="D1516" i="25" s="1"/>
  <c r="C1515" i="25"/>
  <c r="D1515" i="25" s="1"/>
  <c r="C1514" i="25"/>
  <c r="D1514" i="25" s="1"/>
  <c r="C1513" i="25"/>
  <c r="D1513" i="25" s="1"/>
  <c r="C1512" i="25"/>
  <c r="D1512" i="25" s="1"/>
  <c r="C1511" i="25"/>
  <c r="D1511" i="25" s="1"/>
  <c r="C1510" i="25"/>
  <c r="D1510" i="25" s="1"/>
  <c r="C1509" i="25"/>
  <c r="D1509" i="25" s="1"/>
  <c r="C1508" i="25"/>
  <c r="D1508" i="25" s="1"/>
  <c r="C1507" i="25"/>
  <c r="D1507" i="25" s="1"/>
  <c r="C1506" i="25"/>
  <c r="D1506" i="25" s="1"/>
  <c r="C1505" i="25"/>
  <c r="D1505" i="25" s="1"/>
  <c r="C1504" i="25"/>
  <c r="D1504" i="25" s="1"/>
  <c r="C1503" i="25"/>
  <c r="D1503" i="25" s="1"/>
  <c r="C1502" i="25"/>
  <c r="D1502" i="25" s="1"/>
  <c r="C1501" i="25"/>
  <c r="D1501" i="25" s="1"/>
  <c r="C1500" i="25"/>
  <c r="D1500" i="25" s="1"/>
  <c r="C1499" i="25"/>
  <c r="D1499" i="25" s="1"/>
  <c r="C1498" i="25"/>
  <c r="D1498" i="25" s="1"/>
  <c r="C1497" i="25"/>
  <c r="D1497" i="25" s="1"/>
  <c r="C1496" i="25"/>
  <c r="D1496" i="25" s="1"/>
  <c r="C1495" i="25"/>
  <c r="D1495" i="25" s="1"/>
  <c r="C1494" i="25"/>
  <c r="D1494" i="25" s="1"/>
  <c r="C1493" i="25"/>
  <c r="D1493" i="25" s="1"/>
  <c r="C1492" i="25"/>
  <c r="D1492" i="25" s="1"/>
  <c r="C1491" i="25"/>
  <c r="D1491" i="25" s="1"/>
  <c r="C1490" i="25"/>
  <c r="D1490" i="25" s="1"/>
  <c r="C1489" i="25"/>
  <c r="D1489" i="25" s="1"/>
  <c r="C1488" i="25"/>
  <c r="D1488" i="25" s="1"/>
  <c r="C1487" i="25"/>
  <c r="D1487" i="25" s="1"/>
  <c r="C1486" i="25"/>
  <c r="D1486" i="25" s="1"/>
  <c r="C1485" i="25"/>
  <c r="D1485" i="25" s="1"/>
  <c r="C1484" i="25"/>
  <c r="D1484" i="25" s="1"/>
  <c r="C1483" i="25"/>
  <c r="D1483" i="25" s="1"/>
  <c r="C1482" i="25"/>
  <c r="D1482" i="25" s="1"/>
  <c r="C1481" i="25"/>
  <c r="D1481" i="25" s="1"/>
  <c r="C1480" i="25"/>
  <c r="D1480" i="25" s="1"/>
  <c r="C1479" i="25"/>
  <c r="D1479" i="25" s="1"/>
  <c r="C1478" i="25"/>
  <c r="D1478" i="25" s="1"/>
  <c r="C1477" i="25"/>
  <c r="D1477" i="25" s="1"/>
  <c r="C1476" i="25"/>
  <c r="D1476" i="25" s="1"/>
  <c r="C1475" i="25"/>
  <c r="D1475" i="25" s="1"/>
  <c r="C1474" i="25"/>
  <c r="D1474" i="25" s="1"/>
  <c r="C1473" i="25"/>
  <c r="D1473" i="25" s="1"/>
  <c r="C1472" i="25"/>
  <c r="D1472" i="25" s="1"/>
  <c r="C1471" i="25"/>
  <c r="D1471" i="25" s="1"/>
  <c r="C1470" i="25"/>
  <c r="D1470" i="25" s="1"/>
  <c r="C1469" i="25"/>
  <c r="D1469" i="25" s="1"/>
  <c r="C1468" i="25"/>
  <c r="D1468" i="25" s="1"/>
  <c r="C1467" i="25"/>
  <c r="D1467" i="25" s="1"/>
  <c r="C1466" i="25"/>
  <c r="D1466" i="25" s="1"/>
  <c r="C1465" i="25"/>
  <c r="D1465" i="25" s="1"/>
  <c r="C1464" i="25"/>
  <c r="D1464" i="25" s="1"/>
  <c r="C1463" i="25"/>
  <c r="D1463" i="25" s="1"/>
  <c r="C1462" i="25"/>
  <c r="D1462" i="25" s="1"/>
  <c r="C1461" i="25"/>
  <c r="D1461" i="25" s="1"/>
  <c r="C1460" i="25"/>
  <c r="D1460" i="25" s="1"/>
  <c r="C1459" i="25"/>
  <c r="D1459" i="25" s="1"/>
  <c r="C1458" i="25"/>
  <c r="D1458" i="25" s="1"/>
  <c r="C1457" i="25"/>
  <c r="D1457" i="25" s="1"/>
  <c r="C1456" i="25"/>
  <c r="D1456" i="25" s="1"/>
  <c r="C1455" i="25"/>
  <c r="D1455" i="25" s="1"/>
  <c r="C1454" i="25"/>
  <c r="D1454" i="25" s="1"/>
  <c r="C1453" i="25"/>
  <c r="D1453" i="25" s="1"/>
  <c r="C1452" i="25"/>
  <c r="D1452" i="25" s="1"/>
  <c r="C1451" i="25"/>
  <c r="D1451" i="25" s="1"/>
  <c r="C1450" i="25"/>
  <c r="D1450" i="25" s="1"/>
  <c r="C1449" i="25"/>
  <c r="D1449" i="25" s="1"/>
  <c r="C1448" i="25"/>
  <c r="D1448" i="25" s="1"/>
  <c r="C1447" i="25"/>
  <c r="D1447" i="25" s="1"/>
  <c r="C1446" i="25"/>
  <c r="D1446" i="25" s="1"/>
  <c r="C1445" i="25"/>
  <c r="D1445" i="25" s="1"/>
  <c r="C1444" i="25"/>
  <c r="D1444" i="25" s="1"/>
  <c r="C1443" i="25"/>
  <c r="D1443" i="25" s="1"/>
  <c r="C1442" i="25"/>
  <c r="D1442" i="25" s="1"/>
  <c r="C1441" i="25"/>
  <c r="D1441" i="25" s="1"/>
  <c r="C1440" i="25"/>
  <c r="D1440" i="25" s="1"/>
  <c r="C1439" i="25"/>
  <c r="D1439" i="25" s="1"/>
  <c r="C1438" i="25"/>
  <c r="D1438" i="25" s="1"/>
  <c r="C1437" i="25"/>
  <c r="D1437" i="25" s="1"/>
  <c r="C1436" i="25"/>
  <c r="D1436" i="25" s="1"/>
  <c r="C1435" i="25"/>
  <c r="D1435" i="25" s="1"/>
  <c r="C1434" i="25"/>
  <c r="D1434" i="25" s="1"/>
  <c r="C1433" i="25"/>
  <c r="D1433" i="25" s="1"/>
  <c r="C1432" i="25"/>
  <c r="D1432" i="25" s="1"/>
  <c r="C1431" i="25"/>
  <c r="D1431" i="25" s="1"/>
  <c r="C1430" i="25"/>
  <c r="D1430" i="25" s="1"/>
  <c r="C1429" i="25"/>
  <c r="D1429" i="25" s="1"/>
  <c r="C1428" i="25"/>
  <c r="D1428" i="25" s="1"/>
  <c r="C1427" i="25"/>
  <c r="D1427" i="25" s="1"/>
  <c r="C1426" i="25"/>
  <c r="D1426" i="25" s="1"/>
  <c r="C1425" i="25"/>
  <c r="D1425" i="25" s="1"/>
  <c r="C1424" i="25"/>
  <c r="D1424" i="25" s="1"/>
  <c r="C1423" i="25"/>
  <c r="D1423" i="25" s="1"/>
  <c r="C1422" i="25"/>
  <c r="D1422" i="25" s="1"/>
  <c r="C1421" i="25"/>
  <c r="D1421" i="25" s="1"/>
  <c r="C1420" i="25"/>
  <c r="D1420" i="25" s="1"/>
  <c r="C1419" i="25"/>
  <c r="D1419" i="25" s="1"/>
  <c r="C1418" i="25"/>
  <c r="D1418" i="25" s="1"/>
  <c r="C1417" i="25"/>
  <c r="D1417" i="25" s="1"/>
  <c r="C1416" i="25"/>
  <c r="D1416" i="25" s="1"/>
  <c r="C1415" i="25"/>
  <c r="D1415" i="25" s="1"/>
  <c r="C1414" i="25"/>
  <c r="D1414" i="25" s="1"/>
  <c r="C1413" i="25"/>
  <c r="D1413" i="25" s="1"/>
  <c r="C1412" i="25"/>
  <c r="D1412" i="25" s="1"/>
  <c r="C1411" i="25"/>
  <c r="D1411" i="25" s="1"/>
  <c r="C1410" i="25"/>
  <c r="D1410" i="25" s="1"/>
  <c r="C1409" i="25"/>
  <c r="D1409" i="25" s="1"/>
  <c r="C1408" i="25"/>
  <c r="D1408" i="25" s="1"/>
  <c r="C1407" i="25"/>
  <c r="D1407" i="25" s="1"/>
  <c r="C1406" i="25"/>
  <c r="D1406" i="25" s="1"/>
  <c r="C1405" i="25"/>
  <c r="D1405" i="25" s="1"/>
  <c r="C1404" i="25"/>
  <c r="D1404" i="25" s="1"/>
  <c r="C1403" i="25"/>
  <c r="D1403" i="25" s="1"/>
  <c r="C1402" i="25"/>
  <c r="D1402" i="25" s="1"/>
  <c r="C1401" i="25"/>
  <c r="D1401" i="25" s="1"/>
  <c r="C1400" i="25"/>
  <c r="D1400" i="25" s="1"/>
  <c r="C1399" i="25"/>
  <c r="D1399" i="25" s="1"/>
  <c r="C1398" i="25"/>
  <c r="D1398" i="25" s="1"/>
  <c r="C1397" i="25"/>
  <c r="D1397" i="25" s="1"/>
  <c r="C1396" i="25"/>
  <c r="D1396" i="25" s="1"/>
  <c r="C1395" i="25"/>
  <c r="D1395" i="25" s="1"/>
  <c r="C1394" i="25"/>
  <c r="D1394" i="25" s="1"/>
  <c r="C1393" i="25"/>
  <c r="D1393" i="25" s="1"/>
  <c r="C1392" i="25"/>
  <c r="D1392" i="25" s="1"/>
  <c r="C1391" i="25"/>
  <c r="D1391" i="25" s="1"/>
  <c r="C1390" i="25"/>
  <c r="D1390" i="25" s="1"/>
  <c r="C1389" i="25"/>
  <c r="D1389" i="25" s="1"/>
  <c r="C1388" i="25"/>
  <c r="D1388" i="25" s="1"/>
  <c r="C1387" i="25"/>
  <c r="D1387" i="25" s="1"/>
  <c r="C1386" i="25"/>
  <c r="D1386" i="25" s="1"/>
  <c r="C1385" i="25"/>
  <c r="D1385" i="25" s="1"/>
  <c r="C1384" i="25"/>
  <c r="D1384" i="25" s="1"/>
  <c r="C1383" i="25"/>
  <c r="D1383" i="25" s="1"/>
  <c r="C1382" i="25"/>
  <c r="D1382" i="25" s="1"/>
  <c r="C1381" i="25"/>
  <c r="D1381" i="25" s="1"/>
  <c r="C1380" i="25"/>
  <c r="D1380" i="25" s="1"/>
  <c r="C1379" i="25"/>
  <c r="D1379" i="25" s="1"/>
  <c r="C1378" i="25"/>
  <c r="D1378" i="25" s="1"/>
  <c r="C1377" i="25"/>
  <c r="D1377" i="25" s="1"/>
  <c r="C1376" i="25"/>
  <c r="D1376" i="25" s="1"/>
  <c r="C1375" i="25"/>
  <c r="D1375" i="25" s="1"/>
  <c r="C1374" i="25"/>
  <c r="D1374" i="25" s="1"/>
  <c r="C1373" i="25"/>
  <c r="D1373" i="25" s="1"/>
  <c r="C1372" i="25"/>
  <c r="D1372" i="25" s="1"/>
  <c r="C1371" i="25"/>
  <c r="D1371" i="25" s="1"/>
  <c r="C1370" i="25"/>
  <c r="D1370" i="25" s="1"/>
  <c r="C1369" i="25"/>
  <c r="D1369" i="25" s="1"/>
  <c r="C1368" i="25"/>
  <c r="D1368" i="25" s="1"/>
  <c r="C1367" i="25"/>
  <c r="D1367" i="25" s="1"/>
  <c r="C1366" i="25"/>
  <c r="D1366" i="25" s="1"/>
  <c r="C1365" i="25"/>
  <c r="D1365" i="25" s="1"/>
  <c r="C1364" i="25"/>
  <c r="D1364" i="25" s="1"/>
  <c r="C1363" i="25"/>
  <c r="D1363" i="25" s="1"/>
  <c r="C1362" i="25"/>
  <c r="D1362" i="25" s="1"/>
  <c r="C1361" i="25"/>
  <c r="D1361" i="25" s="1"/>
  <c r="C1360" i="25"/>
  <c r="D1360" i="25" s="1"/>
  <c r="C1359" i="25"/>
  <c r="D1359" i="25" s="1"/>
  <c r="C1358" i="25"/>
  <c r="D1358" i="25" s="1"/>
  <c r="C1357" i="25"/>
  <c r="D1357" i="25" s="1"/>
  <c r="C1356" i="25"/>
  <c r="D1356" i="25" s="1"/>
  <c r="C1355" i="25"/>
  <c r="D1355" i="25" s="1"/>
  <c r="C1354" i="25"/>
  <c r="D1354" i="25" s="1"/>
  <c r="C1353" i="25"/>
  <c r="D1353" i="25" s="1"/>
  <c r="C1352" i="25"/>
  <c r="D1352" i="25" s="1"/>
  <c r="C1351" i="25"/>
  <c r="D1351" i="25" s="1"/>
  <c r="C1350" i="25"/>
  <c r="D1350" i="25" s="1"/>
  <c r="C1349" i="25"/>
  <c r="D1349" i="25" s="1"/>
  <c r="C1348" i="25"/>
  <c r="D1348" i="25" s="1"/>
  <c r="C1347" i="25"/>
  <c r="D1347" i="25" s="1"/>
  <c r="C1346" i="25"/>
  <c r="D1346" i="25" s="1"/>
  <c r="C1345" i="25"/>
  <c r="D1345" i="25" s="1"/>
  <c r="C1344" i="25"/>
  <c r="D1344" i="25" s="1"/>
  <c r="C1343" i="25"/>
  <c r="D1343" i="25" s="1"/>
  <c r="C1342" i="25"/>
  <c r="D1342" i="25" s="1"/>
  <c r="C1341" i="25"/>
  <c r="D1341" i="25" s="1"/>
  <c r="C1340" i="25"/>
  <c r="D1340" i="25" s="1"/>
  <c r="C1339" i="25"/>
  <c r="D1339" i="25" s="1"/>
  <c r="C1338" i="25"/>
  <c r="D1338" i="25" s="1"/>
  <c r="C1337" i="25"/>
  <c r="D1337" i="25" s="1"/>
  <c r="C1336" i="25"/>
  <c r="D1336" i="25" s="1"/>
  <c r="C1335" i="25"/>
  <c r="D1335" i="25" s="1"/>
  <c r="C1334" i="25"/>
  <c r="D1334" i="25" s="1"/>
  <c r="C1333" i="25"/>
  <c r="D1333" i="25" s="1"/>
  <c r="C1332" i="25"/>
  <c r="D1332" i="25" s="1"/>
  <c r="C1331" i="25"/>
  <c r="D1331" i="25" s="1"/>
  <c r="C1330" i="25"/>
  <c r="D1330" i="25" s="1"/>
  <c r="C1329" i="25"/>
  <c r="D1329" i="25" s="1"/>
  <c r="C1328" i="25"/>
  <c r="D1328" i="25" s="1"/>
  <c r="C1327" i="25"/>
  <c r="D1327" i="25" s="1"/>
  <c r="C1326" i="25"/>
  <c r="D1326" i="25" s="1"/>
  <c r="C1325" i="25"/>
  <c r="D1325" i="25" s="1"/>
  <c r="C1324" i="25"/>
  <c r="D1324" i="25" s="1"/>
  <c r="C1323" i="25"/>
  <c r="D1323" i="25" s="1"/>
  <c r="C1322" i="25"/>
  <c r="D1322" i="25" s="1"/>
  <c r="C1321" i="25"/>
  <c r="D1321" i="25" s="1"/>
  <c r="C1320" i="25"/>
  <c r="D1320" i="25" s="1"/>
  <c r="C1319" i="25"/>
  <c r="D1319" i="25" s="1"/>
  <c r="C1318" i="25"/>
  <c r="D1318" i="25" s="1"/>
  <c r="C1317" i="25"/>
  <c r="D1317" i="25" s="1"/>
  <c r="C1316" i="25"/>
  <c r="D1316" i="25" s="1"/>
  <c r="C1315" i="25"/>
  <c r="D1315" i="25" s="1"/>
  <c r="C1314" i="25"/>
  <c r="D1314" i="25" s="1"/>
  <c r="C1313" i="25"/>
  <c r="D1313" i="25" s="1"/>
  <c r="C1312" i="25"/>
  <c r="D1312" i="25" s="1"/>
  <c r="C1311" i="25"/>
  <c r="D1311" i="25" s="1"/>
  <c r="C1310" i="25"/>
  <c r="D1310" i="25" s="1"/>
  <c r="C1309" i="25"/>
  <c r="D1309" i="25" s="1"/>
  <c r="C1308" i="25"/>
  <c r="D1308" i="25" s="1"/>
  <c r="C1307" i="25"/>
  <c r="D1307" i="25" s="1"/>
  <c r="C1306" i="25"/>
  <c r="D1306" i="25" s="1"/>
  <c r="C1305" i="25"/>
  <c r="D1305" i="25" s="1"/>
  <c r="C1304" i="25"/>
  <c r="D1304" i="25" s="1"/>
  <c r="C1303" i="25"/>
  <c r="D1303" i="25" s="1"/>
  <c r="C1302" i="25"/>
  <c r="D1302" i="25" s="1"/>
  <c r="C1301" i="25"/>
  <c r="D1301" i="25" s="1"/>
  <c r="C1300" i="25"/>
  <c r="D1300" i="25" s="1"/>
  <c r="C1299" i="25"/>
  <c r="D1299" i="25" s="1"/>
  <c r="C1298" i="25"/>
  <c r="D1298" i="25" s="1"/>
  <c r="C1297" i="25"/>
  <c r="D1297" i="25" s="1"/>
  <c r="C1296" i="25"/>
  <c r="D1296" i="25" s="1"/>
  <c r="C1295" i="25"/>
  <c r="D1295" i="25" s="1"/>
  <c r="C1294" i="25"/>
  <c r="D1294" i="25" s="1"/>
  <c r="C1293" i="25"/>
  <c r="D1293" i="25" s="1"/>
  <c r="C1292" i="25"/>
  <c r="D1292" i="25" s="1"/>
  <c r="C1291" i="25"/>
  <c r="D1291" i="25" s="1"/>
  <c r="C1290" i="25"/>
  <c r="D1290" i="25" s="1"/>
  <c r="C1289" i="25"/>
  <c r="D1289" i="25" s="1"/>
  <c r="C1288" i="25"/>
  <c r="D1288" i="25" s="1"/>
  <c r="C1287" i="25"/>
  <c r="D1287" i="25" s="1"/>
  <c r="C1286" i="25"/>
  <c r="D1286" i="25" s="1"/>
  <c r="C1285" i="25"/>
  <c r="D1285" i="25" s="1"/>
  <c r="C1284" i="25"/>
  <c r="D1284" i="25" s="1"/>
  <c r="C1283" i="25"/>
  <c r="D1283" i="25" s="1"/>
  <c r="C1282" i="25"/>
  <c r="D1282" i="25" s="1"/>
  <c r="C1281" i="25"/>
  <c r="D1281" i="25" s="1"/>
  <c r="C1280" i="25"/>
  <c r="D1280" i="25" s="1"/>
  <c r="C1279" i="25"/>
  <c r="D1279" i="25" s="1"/>
  <c r="C1278" i="25"/>
  <c r="D1278" i="25" s="1"/>
  <c r="C1277" i="25"/>
  <c r="D1277" i="25" s="1"/>
  <c r="C1276" i="25"/>
  <c r="D1276" i="25" s="1"/>
  <c r="C1275" i="25"/>
  <c r="D1275" i="25" s="1"/>
  <c r="C1274" i="25"/>
  <c r="D1274" i="25" s="1"/>
  <c r="C1273" i="25"/>
  <c r="D1273" i="25" s="1"/>
  <c r="C1272" i="25"/>
  <c r="D1272" i="25" s="1"/>
  <c r="C1271" i="25"/>
  <c r="D1271" i="25" s="1"/>
  <c r="C1270" i="25"/>
  <c r="D1270" i="25" s="1"/>
  <c r="C1269" i="25"/>
  <c r="D1269" i="25" s="1"/>
  <c r="C1268" i="25"/>
  <c r="D1268" i="25" s="1"/>
  <c r="C1267" i="25"/>
  <c r="D1267" i="25" s="1"/>
  <c r="C1266" i="25"/>
  <c r="D1266" i="25" s="1"/>
  <c r="C1265" i="25"/>
  <c r="D1265" i="25" s="1"/>
  <c r="C1264" i="25"/>
  <c r="D1264" i="25" s="1"/>
  <c r="C1263" i="25"/>
  <c r="D1263" i="25" s="1"/>
  <c r="C1262" i="25"/>
  <c r="D1262" i="25" s="1"/>
  <c r="C1261" i="25"/>
  <c r="D1261" i="25" s="1"/>
  <c r="C1260" i="25"/>
  <c r="D1260" i="25" s="1"/>
  <c r="C1259" i="25"/>
  <c r="D1259" i="25" s="1"/>
  <c r="C1258" i="25"/>
  <c r="D1258" i="25" s="1"/>
  <c r="C1257" i="25"/>
  <c r="D1257" i="25" s="1"/>
  <c r="C1256" i="25"/>
  <c r="D1256" i="25" s="1"/>
  <c r="C1255" i="25"/>
  <c r="D1255" i="25" s="1"/>
  <c r="C1254" i="25"/>
  <c r="D1254" i="25" s="1"/>
  <c r="C1253" i="25"/>
  <c r="D1253" i="25" s="1"/>
  <c r="C1252" i="25"/>
  <c r="D1252" i="25" s="1"/>
  <c r="C1251" i="25"/>
  <c r="D1251" i="25" s="1"/>
  <c r="C1250" i="25"/>
  <c r="D1250" i="25" s="1"/>
  <c r="C1249" i="25"/>
  <c r="D1249" i="25" s="1"/>
  <c r="C1248" i="25"/>
  <c r="D1248" i="25" s="1"/>
  <c r="C1247" i="25"/>
  <c r="D1247" i="25" s="1"/>
  <c r="C1246" i="25"/>
  <c r="D1246" i="25" s="1"/>
  <c r="C1245" i="25"/>
  <c r="D1245" i="25" s="1"/>
  <c r="C1244" i="25"/>
  <c r="D1244" i="25" s="1"/>
  <c r="C1243" i="25"/>
  <c r="D1243" i="25" s="1"/>
  <c r="C1242" i="25"/>
  <c r="D1242" i="25" s="1"/>
  <c r="C1241" i="25"/>
  <c r="D1241" i="25" s="1"/>
  <c r="C1240" i="25"/>
  <c r="D1240" i="25" s="1"/>
  <c r="C1239" i="25"/>
  <c r="D1239" i="25" s="1"/>
  <c r="C1238" i="25"/>
  <c r="D1238" i="25" s="1"/>
  <c r="C1237" i="25"/>
  <c r="D1237" i="25" s="1"/>
  <c r="C1236" i="25"/>
  <c r="D1236" i="25" s="1"/>
  <c r="C1235" i="25"/>
  <c r="D1235" i="25" s="1"/>
  <c r="C1234" i="25"/>
  <c r="D1234" i="25" s="1"/>
  <c r="C1233" i="25"/>
  <c r="D1233" i="25" s="1"/>
  <c r="C1232" i="25"/>
  <c r="D1232" i="25" s="1"/>
  <c r="C1231" i="25"/>
  <c r="D1231" i="25" s="1"/>
  <c r="C1230" i="25"/>
  <c r="D1230" i="25" s="1"/>
  <c r="C1229" i="25"/>
  <c r="D1229" i="25" s="1"/>
  <c r="C1228" i="25"/>
  <c r="D1228" i="25" s="1"/>
  <c r="C1227" i="25"/>
  <c r="D1227" i="25" s="1"/>
  <c r="C1226" i="25"/>
  <c r="D1226" i="25" s="1"/>
  <c r="C1225" i="25"/>
  <c r="D1225" i="25" s="1"/>
  <c r="C1224" i="25"/>
  <c r="D1224" i="25" s="1"/>
  <c r="C1223" i="25"/>
  <c r="D1223" i="25" s="1"/>
  <c r="C1222" i="25"/>
  <c r="D1222" i="25" s="1"/>
  <c r="C1221" i="25"/>
  <c r="D1221" i="25" s="1"/>
  <c r="C1220" i="25"/>
  <c r="D1220" i="25" s="1"/>
  <c r="C1219" i="25"/>
  <c r="D1219" i="25" s="1"/>
  <c r="C1218" i="25"/>
  <c r="D1218" i="25" s="1"/>
  <c r="C1217" i="25"/>
  <c r="D1217" i="25" s="1"/>
  <c r="C1216" i="25"/>
  <c r="D1216" i="25" s="1"/>
  <c r="C1215" i="25"/>
  <c r="D1215" i="25" s="1"/>
  <c r="C1214" i="25"/>
  <c r="D1214" i="25" s="1"/>
  <c r="C1213" i="25"/>
  <c r="D1213" i="25" s="1"/>
  <c r="C1212" i="25"/>
  <c r="D1212" i="25" s="1"/>
  <c r="C1211" i="25"/>
  <c r="D1211" i="25" s="1"/>
  <c r="C1210" i="25"/>
  <c r="D1210" i="25" s="1"/>
  <c r="C1209" i="25"/>
  <c r="D1209" i="25" s="1"/>
  <c r="C1208" i="25"/>
  <c r="D1208" i="25" s="1"/>
  <c r="C1207" i="25"/>
  <c r="D1207" i="25" s="1"/>
  <c r="C1206" i="25"/>
  <c r="D1206" i="25" s="1"/>
  <c r="C1205" i="25"/>
  <c r="D1205" i="25" s="1"/>
  <c r="C1204" i="25"/>
  <c r="D1204" i="25" s="1"/>
  <c r="C1203" i="25"/>
  <c r="D1203" i="25" s="1"/>
  <c r="C1202" i="25"/>
  <c r="D1202" i="25" s="1"/>
  <c r="C1201" i="25"/>
  <c r="D1201" i="25" s="1"/>
  <c r="C1200" i="25"/>
  <c r="D1200" i="25" s="1"/>
  <c r="C1199" i="25"/>
  <c r="D1199" i="25" s="1"/>
  <c r="C1198" i="25"/>
  <c r="D1198" i="25" s="1"/>
  <c r="C1197" i="25"/>
  <c r="D1197" i="25" s="1"/>
  <c r="C1196" i="25"/>
  <c r="D1196" i="25" s="1"/>
  <c r="C1195" i="25"/>
  <c r="D1195" i="25" s="1"/>
  <c r="C1194" i="25"/>
  <c r="D1194" i="25" s="1"/>
  <c r="C1193" i="25"/>
  <c r="D1193" i="25" s="1"/>
  <c r="C1192" i="25"/>
  <c r="D1192" i="25" s="1"/>
  <c r="C1191" i="25"/>
  <c r="D1191" i="25" s="1"/>
  <c r="C1190" i="25"/>
  <c r="D1190" i="25" s="1"/>
  <c r="C1189" i="25"/>
  <c r="D1189" i="25" s="1"/>
  <c r="C1188" i="25"/>
  <c r="D1188" i="25" s="1"/>
  <c r="C1187" i="25"/>
  <c r="D1187" i="25" s="1"/>
  <c r="C1186" i="25"/>
  <c r="D1186" i="25" s="1"/>
  <c r="C1185" i="25"/>
  <c r="D1185" i="25" s="1"/>
  <c r="C1184" i="25"/>
  <c r="D1184" i="25" s="1"/>
  <c r="C1183" i="25"/>
  <c r="D1183" i="25" s="1"/>
  <c r="C1182" i="25"/>
  <c r="D1182" i="25" s="1"/>
  <c r="C1181" i="25"/>
  <c r="D1181" i="25" s="1"/>
  <c r="C1180" i="25"/>
  <c r="D1180" i="25" s="1"/>
  <c r="C1179" i="25"/>
  <c r="D1179" i="25" s="1"/>
  <c r="C1178" i="25"/>
  <c r="D1178" i="25" s="1"/>
  <c r="C1177" i="25"/>
  <c r="D1177" i="25" s="1"/>
  <c r="C1176" i="25"/>
  <c r="D1176" i="25" s="1"/>
  <c r="C1175" i="25"/>
  <c r="D1175" i="25" s="1"/>
  <c r="C1174" i="25"/>
  <c r="D1174" i="25" s="1"/>
  <c r="C1173" i="25"/>
  <c r="D1173" i="25" s="1"/>
  <c r="C1172" i="25"/>
  <c r="D1172" i="25" s="1"/>
  <c r="C1171" i="25"/>
  <c r="D1171" i="25" s="1"/>
  <c r="C1170" i="25"/>
  <c r="D1170" i="25" s="1"/>
  <c r="C1169" i="25"/>
  <c r="D1169" i="25" s="1"/>
  <c r="C1168" i="25"/>
  <c r="D1168" i="25" s="1"/>
  <c r="C1167" i="25"/>
  <c r="D1167" i="25" s="1"/>
  <c r="C1166" i="25"/>
  <c r="D1166" i="25" s="1"/>
  <c r="C1165" i="25"/>
  <c r="D1165" i="25" s="1"/>
  <c r="C1164" i="25"/>
  <c r="D1164" i="25" s="1"/>
  <c r="C1163" i="25"/>
  <c r="D1163" i="25" s="1"/>
  <c r="C1162" i="25"/>
  <c r="D1162" i="25" s="1"/>
  <c r="C1161" i="25"/>
  <c r="D1161" i="25" s="1"/>
  <c r="C1160" i="25"/>
  <c r="D1160" i="25" s="1"/>
  <c r="C1159" i="25"/>
  <c r="D1159" i="25" s="1"/>
  <c r="C1158" i="25"/>
  <c r="D1158" i="25" s="1"/>
  <c r="C1157" i="25"/>
  <c r="D1157" i="25" s="1"/>
  <c r="C1156" i="25"/>
  <c r="D1156" i="25" s="1"/>
  <c r="C1155" i="25"/>
  <c r="D1155" i="25" s="1"/>
  <c r="C1154" i="25"/>
  <c r="D1154" i="25" s="1"/>
  <c r="C1153" i="25"/>
  <c r="D1153" i="25" s="1"/>
  <c r="C1152" i="25"/>
  <c r="D1152" i="25" s="1"/>
  <c r="C1151" i="25"/>
  <c r="D1151" i="25" s="1"/>
  <c r="C1150" i="25"/>
  <c r="D1150" i="25" s="1"/>
  <c r="C1149" i="25"/>
  <c r="D1149" i="25" s="1"/>
  <c r="C1148" i="25"/>
  <c r="D1148" i="25" s="1"/>
  <c r="C1147" i="25"/>
  <c r="D1147" i="25" s="1"/>
  <c r="C1146" i="25"/>
  <c r="D1146" i="25" s="1"/>
  <c r="C1145" i="25"/>
  <c r="D1145" i="25" s="1"/>
  <c r="C1144" i="25"/>
  <c r="D1144" i="25" s="1"/>
  <c r="C1143" i="25"/>
  <c r="D1143" i="25" s="1"/>
  <c r="C1142" i="25"/>
  <c r="D1142" i="25" s="1"/>
  <c r="C1141" i="25"/>
  <c r="D1141" i="25" s="1"/>
  <c r="C1140" i="25"/>
  <c r="D1140" i="25" s="1"/>
  <c r="C1139" i="25"/>
  <c r="D1139" i="25" s="1"/>
  <c r="C1138" i="25"/>
  <c r="D1138" i="25" s="1"/>
  <c r="C1137" i="25"/>
  <c r="D1137" i="25" s="1"/>
  <c r="C1136" i="25"/>
  <c r="D1136" i="25" s="1"/>
  <c r="C1135" i="25"/>
  <c r="D1135" i="25" s="1"/>
  <c r="C1134" i="25"/>
  <c r="D1134" i="25" s="1"/>
  <c r="C1133" i="25"/>
  <c r="D1133" i="25" s="1"/>
  <c r="C1132" i="25"/>
  <c r="D1132" i="25" s="1"/>
  <c r="C1131" i="25"/>
  <c r="D1131" i="25" s="1"/>
  <c r="C1130" i="25"/>
  <c r="D1130" i="25" s="1"/>
  <c r="C1129" i="25"/>
  <c r="D1129" i="25" s="1"/>
  <c r="C1128" i="25"/>
  <c r="D1128" i="25" s="1"/>
  <c r="C1127" i="25"/>
  <c r="D1127" i="25" s="1"/>
  <c r="C1126" i="25"/>
  <c r="D1126" i="25" s="1"/>
  <c r="C1125" i="25"/>
  <c r="D1125" i="25" s="1"/>
  <c r="C1124" i="25"/>
  <c r="D1124" i="25" s="1"/>
  <c r="C1123" i="25"/>
  <c r="D1123" i="25" s="1"/>
  <c r="C1122" i="25"/>
  <c r="D1122" i="25" s="1"/>
  <c r="C1121" i="25"/>
  <c r="D1121" i="25" s="1"/>
  <c r="C1120" i="25"/>
  <c r="D1120" i="25" s="1"/>
  <c r="C1119" i="25"/>
  <c r="D1119" i="25" s="1"/>
  <c r="C1118" i="25"/>
  <c r="D1118" i="25" s="1"/>
  <c r="C1117" i="25"/>
  <c r="D1117" i="25" s="1"/>
  <c r="C1116" i="25"/>
  <c r="D1116" i="25" s="1"/>
  <c r="C1115" i="25"/>
  <c r="D1115" i="25" s="1"/>
  <c r="C1114" i="25"/>
  <c r="D1114" i="25" s="1"/>
  <c r="C1113" i="25"/>
  <c r="D1113" i="25" s="1"/>
  <c r="C1112" i="25"/>
  <c r="D1112" i="25" s="1"/>
  <c r="C1111" i="25"/>
  <c r="D1111" i="25" s="1"/>
  <c r="C1110" i="25"/>
  <c r="D1110" i="25" s="1"/>
  <c r="C1109" i="25"/>
  <c r="D1109" i="25" s="1"/>
  <c r="C1108" i="25"/>
  <c r="D1108" i="25" s="1"/>
  <c r="C1107" i="25"/>
  <c r="D1107" i="25" s="1"/>
  <c r="C1106" i="25"/>
  <c r="D1106" i="25" s="1"/>
  <c r="C1105" i="25"/>
  <c r="D1105" i="25" s="1"/>
  <c r="C1104" i="25"/>
  <c r="D1104" i="25" s="1"/>
  <c r="C1103" i="25"/>
  <c r="D1103" i="25" s="1"/>
  <c r="C1102" i="25"/>
  <c r="D1102" i="25" s="1"/>
  <c r="C1101" i="25"/>
  <c r="D1101" i="25" s="1"/>
  <c r="C1100" i="25"/>
  <c r="D1100" i="25" s="1"/>
  <c r="C1099" i="25"/>
  <c r="D1099" i="25" s="1"/>
  <c r="C1098" i="25"/>
  <c r="D1098" i="25" s="1"/>
  <c r="C1097" i="25"/>
  <c r="D1097" i="25" s="1"/>
  <c r="C1096" i="25"/>
  <c r="D1096" i="25" s="1"/>
  <c r="C1095" i="25"/>
  <c r="D1095" i="25" s="1"/>
  <c r="C1094" i="25"/>
  <c r="D1094" i="25" s="1"/>
  <c r="C1093" i="25"/>
  <c r="D1093" i="25" s="1"/>
  <c r="C1092" i="25"/>
  <c r="D1092" i="25" s="1"/>
  <c r="C1091" i="25"/>
  <c r="D1091" i="25" s="1"/>
  <c r="C1090" i="25"/>
  <c r="D1090" i="25" s="1"/>
  <c r="C1089" i="25"/>
  <c r="D1089" i="25" s="1"/>
  <c r="C1088" i="25"/>
  <c r="D1088" i="25" s="1"/>
  <c r="C1087" i="25"/>
  <c r="D1087" i="25" s="1"/>
  <c r="C1086" i="25"/>
  <c r="D1086" i="25" s="1"/>
  <c r="C1085" i="25"/>
  <c r="D1085" i="25" s="1"/>
  <c r="C1084" i="25"/>
  <c r="D1084" i="25" s="1"/>
  <c r="C1083" i="25"/>
  <c r="D1083" i="25" s="1"/>
  <c r="C1082" i="25"/>
  <c r="D1082" i="25" s="1"/>
  <c r="C1081" i="25"/>
  <c r="D1081" i="25" s="1"/>
  <c r="C1080" i="25"/>
  <c r="D1080" i="25" s="1"/>
  <c r="C1079" i="25"/>
  <c r="D1079" i="25" s="1"/>
  <c r="C1078" i="25"/>
  <c r="D1078" i="25" s="1"/>
  <c r="C1077" i="25"/>
  <c r="D1077" i="25" s="1"/>
  <c r="C1076" i="25"/>
  <c r="D1076" i="25" s="1"/>
  <c r="C1075" i="25"/>
  <c r="D1075" i="25" s="1"/>
  <c r="C1074" i="25"/>
  <c r="D1074" i="25" s="1"/>
  <c r="C1073" i="25"/>
  <c r="D1073" i="25" s="1"/>
  <c r="C1072" i="25"/>
  <c r="D1072" i="25" s="1"/>
  <c r="C1071" i="25"/>
  <c r="D1071" i="25" s="1"/>
  <c r="C1070" i="25"/>
  <c r="D1070" i="25" s="1"/>
  <c r="C1069" i="25"/>
  <c r="D1069" i="25" s="1"/>
  <c r="C1068" i="25"/>
  <c r="D1068" i="25" s="1"/>
  <c r="C1067" i="25"/>
  <c r="D1067" i="25" s="1"/>
  <c r="C1066" i="25"/>
  <c r="D1066" i="25" s="1"/>
  <c r="C1065" i="25"/>
  <c r="D1065" i="25" s="1"/>
  <c r="C1064" i="25"/>
  <c r="D1064" i="25" s="1"/>
  <c r="C1063" i="25"/>
  <c r="D1063" i="25" s="1"/>
  <c r="C1062" i="25"/>
  <c r="D1062" i="25" s="1"/>
  <c r="C1061" i="25"/>
  <c r="D1061" i="25" s="1"/>
  <c r="C1060" i="25"/>
  <c r="D1060" i="25" s="1"/>
  <c r="C1059" i="25"/>
  <c r="D1059" i="25" s="1"/>
  <c r="C1058" i="25"/>
  <c r="D1058" i="25" s="1"/>
  <c r="C1057" i="25"/>
  <c r="D1057" i="25" s="1"/>
  <c r="C1056" i="25"/>
  <c r="D1056" i="25" s="1"/>
  <c r="C1055" i="25"/>
  <c r="D1055" i="25" s="1"/>
  <c r="C1054" i="25"/>
  <c r="D1054" i="25" s="1"/>
  <c r="C1053" i="25"/>
  <c r="D1053" i="25" s="1"/>
  <c r="C1052" i="25"/>
  <c r="D1052" i="25" s="1"/>
  <c r="C1051" i="25"/>
  <c r="D1051" i="25" s="1"/>
  <c r="C1050" i="25"/>
  <c r="D1050" i="25" s="1"/>
  <c r="C1049" i="25"/>
  <c r="D1049" i="25" s="1"/>
  <c r="C1048" i="25"/>
  <c r="D1048" i="25" s="1"/>
  <c r="C1047" i="25"/>
  <c r="D1047" i="25" s="1"/>
  <c r="C1046" i="25"/>
  <c r="D1046" i="25" s="1"/>
  <c r="C1045" i="25"/>
  <c r="D1045" i="25" s="1"/>
  <c r="C1044" i="25"/>
  <c r="D1044" i="25" s="1"/>
  <c r="C1043" i="25"/>
  <c r="D1043" i="25" s="1"/>
  <c r="C1042" i="25"/>
  <c r="D1042" i="25" s="1"/>
  <c r="C1041" i="25"/>
  <c r="D1041" i="25" s="1"/>
  <c r="C1040" i="25"/>
  <c r="D1040" i="25" s="1"/>
  <c r="C1039" i="25"/>
  <c r="D1039" i="25" s="1"/>
  <c r="C1038" i="25"/>
  <c r="D1038" i="25" s="1"/>
  <c r="C1037" i="25"/>
  <c r="D1037" i="25" s="1"/>
  <c r="C1036" i="25"/>
  <c r="D1036" i="25" s="1"/>
  <c r="C1035" i="25"/>
  <c r="D1035" i="25" s="1"/>
  <c r="C1034" i="25"/>
  <c r="D1034" i="25" s="1"/>
  <c r="C1033" i="25"/>
  <c r="D1033" i="25" s="1"/>
  <c r="C1032" i="25"/>
  <c r="D1032" i="25" s="1"/>
  <c r="C1031" i="25"/>
  <c r="D1031" i="25" s="1"/>
  <c r="C1030" i="25"/>
  <c r="D1030" i="25" s="1"/>
  <c r="C1029" i="25"/>
  <c r="D1029" i="25" s="1"/>
  <c r="C1028" i="25"/>
  <c r="D1028" i="25" s="1"/>
  <c r="C1027" i="25"/>
  <c r="D1027" i="25" s="1"/>
  <c r="C1026" i="25"/>
  <c r="D1026" i="25" s="1"/>
  <c r="C1025" i="25"/>
  <c r="D1025" i="25" s="1"/>
  <c r="C1024" i="25"/>
  <c r="D1024" i="25" s="1"/>
  <c r="C1023" i="25"/>
  <c r="D1023" i="25" s="1"/>
  <c r="C1022" i="25"/>
  <c r="D1022" i="25" s="1"/>
  <c r="C1021" i="25"/>
  <c r="D1021" i="25" s="1"/>
  <c r="C1020" i="25"/>
  <c r="D1020" i="25" s="1"/>
  <c r="C1019" i="25"/>
  <c r="D1019" i="25" s="1"/>
  <c r="C1018" i="25"/>
  <c r="D1018" i="25" s="1"/>
  <c r="C1017" i="25"/>
  <c r="D1017" i="25" s="1"/>
  <c r="C1016" i="25"/>
  <c r="D1016" i="25" s="1"/>
  <c r="C1015" i="25"/>
  <c r="D1015" i="25" s="1"/>
  <c r="C1014" i="25"/>
  <c r="D1014" i="25" s="1"/>
  <c r="C1013" i="25"/>
  <c r="D1013" i="25" s="1"/>
  <c r="C1012" i="25"/>
  <c r="D1012" i="25" s="1"/>
  <c r="C1011" i="25"/>
  <c r="D1011" i="25" s="1"/>
  <c r="C1010" i="25"/>
  <c r="D1010" i="25" s="1"/>
  <c r="C1009" i="25"/>
  <c r="D1009" i="25" s="1"/>
  <c r="C1008" i="25"/>
  <c r="D1008" i="25" s="1"/>
  <c r="C1007" i="25"/>
  <c r="D1007" i="25" s="1"/>
  <c r="C1006" i="25"/>
  <c r="D1006" i="25" s="1"/>
  <c r="C1005" i="25"/>
  <c r="D1005" i="25" s="1"/>
  <c r="C1004" i="25"/>
  <c r="D1004" i="25" s="1"/>
  <c r="C1003" i="25"/>
  <c r="D1003" i="25" s="1"/>
  <c r="C1002" i="25"/>
  <c r="D1002" i="25" s="1"/>
  <c r="C1001" i="25"/>
  <c r="D1001" i="25" s="1"/>
  <c r="C1000" i="25"/>
  <c r="D1000" i="25" s="1"/>
  <c r="C999" i="25"/>
  <c r="D999" i="25" s="1"/>
  <c r="C998" i="25"/>
  <c r="D998" i="25" s="1"/>
  <c r="C997" i="25"/>
  <c r="D997" i="25" s="1"/>
  <c r="C996" i="25"/>
  <c r="D996" i="25" s="1"/>
  <c r="C995" i="25"/>
  <c r="D995" i="25" s="1"/>
  <c r="C994" i="25"/>
  <c r="D994" i="25" s="1"/>
  <c r="C993" i="25"/>
  <c r="D993" i="25" s="1"/>
  <c r="C992" i="25"/>
  <c r="D992" i="25" s="1"/>
  <c r="C991" i="25"/>
  <c r="D991" i="25" s="1"/>
  <c r="C990" i="25"/>
  <c r="D990" i="25" s="1"/>
  <c r="C989" i="25"/>
  <c r="D989" i="25" s="1"/>
  <c r="C988" i="25"/>
  <c r="D988" i="25" s="1"/>
  <c r="C987" i="25"/>
  <c r="D987" i="25" s="1"/>
  <c r="C986" i="25"/>
  <c r="D986" i="25" s="1"/>
  <c r="C985" i="25"/>
  <c r="D985" i="25" s="1"/>
  <c r="C984" i="25"/>
  <c r="D984" i="25" s="1"/>
  <c r="C983" i="25"/>
  <c r="D983" i="25" s="1"/>
  <c r="C982" i="25"/>
  <c r="D982" i="25" s="1"/>
  <c r="C981" i="25"/>
  <c r="D981" i="25" s="1"/>
  <c r="C980" i="25"/>
  <c r="D980" i="25" s="1"/>
  <c r="C979" i="25"/>
  <c r="D979" i="25" s="1"/>
  <c r="C978" i="25"/>
  <c r="D978" i="25" s="1"/>
  <c r="C977" i="25"/>
  <c r="D977" i="25" s="1"/>
  <c r="C976" i="25"/>
  <c r="D976" i="25" s="1"/>
  <c r="C975" i="25"/>
  <c r="D975" i="25" s="1"/>
  <c r="C974" i="25"/>
  <c r="D974" i="25" s="1"/>
  <c r="C973" i="25"/>
  <c r="D973" i="25" s="1"/>
  <c r="C972" i="25"/>
  <c r="D972" i="25" s="1"/>
  <c r="C971" i="25"/>
  <c r="D971" i="25" s="1"/>
  <c r="C970" i="25"/>
  <c r="D970" i="25" s="1"/>
  <c r="C969" i="25"/>
  <c r="D969" i="25" s="1"/>
  <c r="C968" i="25"/>
  <c r="D968" i="25" s="1"/>
  <c r="C967" i="25"/>
  <c r="D967" i="25" s="1"/>
  <c r="C966" i="25"/>
  <c r="D966" i="25" s="1"/>
  <c r="C965" i="25"/>
  <c r="D965" i="25" s="1"/>
  <c r="C964" i="25"/>
  <c r="D964" i="25" s="1"/>
  <c r="C963" i="25"/>
  <c r="D963" i="25" s="1"/>
  <c r="C962" i="25"/>
  <c r="D962" i="25" s="1"/>
  <c r="C961" i="25"/>
  <c r="D961" i="25" s="1"/>
  <c r="C960" i="25"/>
  <c r="D960" i="25" s="1"/>
  <c r="C959" i="25"/>
  <c r="D959" i="25" s="1"/>
  <c r="C958" i="25"/>
  <c r="D958" i="25" s="1"/>
  <c r="C957" i="25"/>
  <c r="D957" i="25" s="1"/>
  <c r="C956" i="25"/>
  <c r="D956" i="25" s="1"/>
  <c r="C955" i="25"/>
  <c r="D955" i="25" s="1"/>
  <c r="C954" i="25"/>
  <c r="D954" i="25" s="1"/>
  <c r="C953" i="25"/>
  <c r="D953" i="25" s="1"/>
  <c r="C952" i="25"/>
  <c r="D952" i="25" s="1"/>
  <c r="C951" i="25"/>
  <c r="D951" i="25" s="1"/>
  <c r="C950" i="25"/>
  <c r="D950" i="25" s="1"/>
  <c r="C949" i="25"/>
  <c r="D949" i="25" s="1"/>
  <c r="C948" i="25"/>
  <c r="D948" i="25" s="1"/>
  <c r="C947" i="25"/>
  <c r="D947" i="25" s="1"/>
  <c r="C946" i="25"/>
  <c r="D946" i="25" s="1"/>
  <c r="C945" i="25"/>
  <c r="D945" i="25" s="1"/>
  <c r="C944" i="25"/>
  <c r="D944" i="25" s="1"/>
  <c r="C943" i="25"/>
  <c r="D943" i="25" s="1"/>
  <c r="C942" i="25"/>
  <c r="D942" i="25" s="1"/>
  <c r="C941" i="25"/>
  <c r="D941" i="25" s="1"/>
  <c r="C940" i="25"/>
  <c r="D940" i="25" s="1"/>
  <c r="C939" i="25"/>
  <c r="D939" i="25" s="1"/>
  <c r="C938" i="25"/>
  <c r="D938" i="25" s="1"/>
  <c r="C937" i="25"/>
  <c r="D937" i="25" s="1"/>
  <c r="C936" i="25"/>
  <c r="D936" i="25" s="1"/>
  <c r="C935" i="25"/>
  <c r="D935" i="25" s="1"/>
  <c r="C934" i="25"/>
  <c r="D934" i="25" s="1"/>
  <c r="C933" i="25"/>
  <c r="D933" i="25" s="1"/>
  <c r="C932" i="25"/>
  <c r="D932" i="25" s="1"/>
  <c r="C931" i="25"/>
  <c r="D931" i="25" s="1"/>
  <c r="C930" i="25"/>
  <c r="D930" i="25" s="1"/>
  <c r="C929" i="25"/>
  <c r="D929" i="25" s="1"/>
  <c r="C928" i="25"/>
  <c r="D928" i="25" s="1"/>
  <c r="C927" i="25"/>
  <c r="D927" i="25" s="1"/>
  <c r="C926" i="25"/>
  <c r="D926" i="25" s="1"/>
  <c r="C925" i="25"/>
  <c r="D925" i="25" s="1"/>
  <c r="C924" i="25"/>
  <c r="D924" i="25" s="1"/>
  <c r="C923" i="25"/>
  <c r="D923" i="25" s="1"/>
  <c r="C922" i="25"/>
  <c r="D922" i="25" s="1"/>
  <c r="C921" i="25"/>
  <c r="D921" i="25" s="1"/>
  <c r="C920" i="25"/>
  <c r="D920" i="25" s="1"/>
  <c r="C919" i="25"/>
  <c r="D919" i="25" s="1"/>
  <c r="C918" i="25"/>
  <c r="D918" i="25" s="1"/>
  <c r="C917" i="25"/>
  <c r="D917" i="25" s="1"/>
  <c r="C916" i="25"/>
  <c r="D916" i="25" s="1"/>
  <c r="C915" i="25"/>
  <c r="D915" i="25" s="1"/>
  <c r="C914" i="25"/>
  <c r="D914" i="25" s="1"/>
  <c r="C913" i="25"/>
  <c r="D913" i="25" s="1"/>
  <c r="C912" i="25"/>
  <c r="D912" i="25" s="1"/>
  <c r="C911" i="25"/>
  <c r="D911" i="25" s="1"/>
  <c r="C910" i="25"/>
  <c r="D910" i="25" s="1"/>
  <c r="C909" i="25"/>
  <c r="D909" i="25" s="1"/>
  <c r="C908" i="25"/>
  <c r="D908" i="25" s="1"/>
  <c r="C907" i="25"/>
  <c r="D907" i="25" s="1"/>
  <c r="C906" i="25"/>
  <c r="D906" i="25" s="1"/>
  <c r="C905" i="25"/>
  <c r="D905" i="25" s="1"/>
  <c r="C904" i="25"/>
  <c r="D904" i="25" s="1"/>
  <c r="C903" i="25"/>
  <c r="D903" i="25" s="1"/>
  <c r="C902" i="25"/>
  <c r="D902" i="25" s="1"/>
  <c r="C901" i="25"/>
  <c r="D901" i="25" s="1"/>
  <c r="C900" i="25"/>
  <c r="D900" i="25" s="1"/>
  <c r="C899" i="25"/>
  <c r="D899" i="25" s="1"/>
  <c r="C898" i="25"/>
  <c r="D898" i="25" s="1"/>
  <c r="C897" i="25"/>
  <c r="D897" i="25" s="1"/>
  <c r="C896" i="25"/>
  <c r="D896" i="25" s="1"/>
  <c r="C895" i="25"/>
  <c r="D895" i="25" s="1"/>
  <c r="C894" i="25"/>
  <c r="D894" i="25" s="1"/>
  <c r="C893" i="25"/>
  <c r="D893" i="25" s="1"/>
  <c r="C892" i="25"/>
  <c r="D892" i="25" s="1"/>
  <c r="C891" i="25"/>
  <c r="D891" i="25" s="1"/>
  <c r="C890" i="25"/>
  <c r="D890" i="25" s="1"/>
  <c r="C889" i="25"/>
  <c r="D889" i="25" s="1"/>
  <c r="C888" i="25"/>
  <c r="D888" i="25" s="1"/>
  <c r="C887" i="25"/>
  <c r="D887" i="25" s="1"/>
  <c r="C886" i="25"/>
  <c r="D886" i="25" s="1"/>
  <c r="C885" i="25"/>
  <c r="D885" i="25" s="1"/>
  <c r="C884" i="25"/>
  <c r="D884" i="25" s="1"/>
  <c r="C883" i="25"/>
  <c r="D883" i="25" s="1"/>
  <c r="C882" i="25"/>
  <c r="D882" i="25" s="1"/>
  <c r="C881" i="25"/>
  <c r="D881" i="25" s="1"/>
  <c r="C880" i="25"/>
  <c r="D880" i="25" s="1"/>
  <c r="C879" i="25"/>
  <c r="D879" i="25" s="1"/>
  <c r="C878" i="25"/>
  <c r="D878" i="25" s="1"/>
  <c r="C877" i="25"/>
  <c r="D877" i="25" s="1"/>
  <c r="C876" i="25"/>
  <c r="D876" i="25" s="1"/>
  <c r="C875" i="25"/>
  <c r="D875" i="25" s="1"/>
  <c r="C874" i="25"/>
  <c r="D874" i="25" s="1"/>
  <c r="C873" i="25"/>
  <c r="D873" i="25" s="1"/>
  <c r="C872" i="25"/>
  <c r="D872" i="25" s="1"/>
  <c r="C871" i="25"/>
  <c r="D871" i="25" s="1"/>
  <c r="C870" i="25"/>
  <c r="D870" i="25" s="1"/>
  <c r="C869" i="25"/>
  <c r="D869" i="25" s="1"/>
  <c r="C868" i="25"/>
  <c r="D868" i="25" s="1"/>
  <c r="C867" i="25"/>
  <c r="D867" i="25" s="1"/>
  <c r="C866" i="25"/>
  <c r="D866" i="25" s="1"/>
  <c r="C865" i="25"/>
  <c r="D865" i="25" s="1"/>
  <c r="C864" i="25"/>
  <c r="D864" i="25" s="1"/>
  <c r="C863" i="25"/>
  <c r="D863" i="25" s="1"/>
  <c r="C862" i="25"/>
  <c r="D862" i="25" s="1"/>
  <c r="C861" i="25"/>
  <c r="D861" i="25" s="1"/>
  <c r="C860" i="25"/>
  <c r="D860" i="25" s="1"/>
  <c r="C859" i="25"/>
  <c r="D859" i="25" s="1"/>
  <c r="C858" i="25"/>
  <c r="D858" i="25" s="1"/>
  <c r="C857" i="25"/>
  <c r="D857" i="25" s="1"/>
  <c r="C856" i="25"/>
  <c r="D856" i="25" s="1"/>
  <c r="C855" i="25"/>
  <c r="D855" i="25" s="1"/>
  <c r="C854" i="25"/>
  <c r="D854" i="25" s="1"/>
  <c r="C853" i="25"/>
  <c r="D853" i="25" s="1"/>
  <c r="C852" i="25"/>
  <c r="D852" i="25" s="1"/>
  <c r="C851" i="25"/>
  <c r="D851" i="25" s="1"/>
  <c r="C850" i="25"/>
  <c r="D850" i="25" s="1"/>
  <c r="C849" i="25"/>
  <c r="D849" i="25" s="1"/>
  <c r="C848" i="25"/>
  <c r="D848" i="25" s="1"/>
  <c r="C847" i="25"/>
  <c r="D847" i="25" s="1"/>
  <c r="C846" i="25"/>
  <c r="D846" i="25" s="1"/>
  <c r="C845" i="25"/>
  <c r="D845" i="25" s="1"/>
  <c r="C844" i="25"/>
  <c r="D844" i="25" s="1"/>
  <c r="C843" i="25"/>
  <c r="D843" i="25" s="1"/>
  <c r="C842" i="25"/>
  <c r="D842" i="25" s="1"/>
  <c r="C841" i="25"/>
  <c r="D841" i="25" s="1"/>
  <c r="C840" i="25"/>
  <c r="D840" i="25" s="1"/>
  <c r="C839" i="25"/>
  <c r="D839" i="25" s="1"/>
  <c r="C838" i="25"/>
  <c r="D838" i="25" s="1"/>
  <c r="C837" i="25"/>
  <c r="D837" i="25" s="1"/>
  <c r="C836" i="25"/>
  <c r="D836" i="25" s="1"/>
  <c r="C835" i="25"/>
  <c r="D835" i="25" s="1"/>
  <c r="C834" i="25"/>
  <c r="D834" i="25" s="1"/>
  <c r="C833" i="25"/>
  <c r="D833" i="25" s="1"/>
  <c r="C832" i="25"/>
  <c r="D832" i="25" s="1"/>
  <c r="C831" i="25"/>
  <c r="D831" i="25" s="1"/>
  <c r="C830" i="25"/>
  <c r="D830" i="25" s="1"/>
  <c r="C829" i="25"/>
  <c r="D829" i="25" s="1"/>
  <c r="C828" i="25"/>
  <c r="D828" i="25" s="1"/>
  <c r="C827" i="25"/>
  <c r="D827" i="25" s="1"/>
  <c r="C826" i="25"/>
  <c r="D826" i="25" s="1"/>
  <c r="C825" i="25"/>
  <c r="D825" i="25" s="1"/>
  <c r="C824" i="25"/>
  <c r="D824" i="25" s="1"/>
  <c r="C823" i="25"/>
  <c r="D823" i="25" s="1"/>
  <c r="C822" i="25"/>
  <c r="D822" i="25" s="1"/>
  <c r="C821" i="25"/>
  <c r="D821" i="25" s="1"/>
  <c r="C820" i="25"/>
  <c r="D820" i="25" s="1"/>
  <c r="C819" i="25"/>
  <c r="D819" i="25" s="1"/>
  <c r="C818" i="25"/>
  <c r="D818" i="25" s="1"/>
  <c r="C817" i="25"/>
  <c r="D817" i="25" s="1"/>
  <c r="C816" i="25"/>
  <c r="D816" i="25" s="1"/>
  <c r="C815" i="25"/>
  <c r="D815" i="25" s="1"/>
  <c r="C814" i="25"/>
  <c r="D814" i="25" s="1"/>
  <c r="C813" i="25"/>
  <c r="D813" i="25" s="1"/>
  <c r="C812" i="25"/>
  <c r="D812" i="25" s="1"/>
  <c r="C811" i="25"/>
  <c r="D811" i="25" s="1"/>
  <c r="C810" i="25"/>
  <c r="D810" i="25" s="1"/>
  <c r="C809" i="25"/>
  <c r="D809" i="25" s="1"/>
  <c r="C808" i="25"/>
  <c r="D808" i="25" s="1"/>
  <c r="C807" i="25"/>
  <c r="D807" i="25" s="1"/>
  <c r="C806" i="25"/>
  <c r="D806" i="25" s="1"/>
  <c r="C805" i="25"/>
  <c r="D805" i="25" s="1"/>
  <c r="C804" i="25"/>
  <c r="D804" i="25" s="1"/>
  <c r="C803" i="25"/>
  <c r="D803" i="25" s="1"/>
  <c r="C802" i="25"/>
  <c r="D802" i="25" s="1"/>
  <c r="C801" i="25"/>
  <c r="D801" i="25" s="1"/>
  <c r="C800" i="25"/>
  <c r="D800" i="25" s="1"/>
  <c r="C799" i="25"/>
  <c r="D799" i="25" s="1"/>
  <c r="C798" i="25"/>
  <c r="D798" i="25" s="1"/>
  <c r="C797" i="25"/>
  <c r="D797" i="25" s="1"/>
  <c r="C796" i="25"/>
  <c r="D796" i="25" s="1"/>
  <c r="C795" i="25"/>
  <c r="D795" i="25" s="1"/>
  <c r="C794" i="25"/>
  <c r="D794" i="25" s="1"/>
  <c r="C793" i="25"/>
  <c r="D793" i="25" s="1"/>
  <c r="C792" i="25"/>
  <c r="D792" i="25" s="1"/>
  <c r="C791" i="25"/>
  <c r="D791" i="25" s="1"/>
  <c r="C790" i="25"/>
  <c r="D790" i="25" s="1"/>
  <c r="C789" i="25"/>
  <c r="D789" i="25" s="1"/>
  <c r="C788" i="25"/>
  <c r="D788" i="25" s="1"/>
  <c r="C787" i="25"/>
  <c r="D787" i="25" s="1"/>
  <c r="C786" i="25"/>
  <c r="D786" i="25" s="1"/>
  <c r="C785" i="25"/>
  <c r="D785" i="25" s="1"/>
  <c r="C784" i="25"/>
  <c r="D784" i="25" s="1"/>
  <c r="C783" i="25"/>
  <c r="D783" i="25" s="1"/>
  <c r="C782" i="25"/>
  <c r="D782" i="25" s="1"/>
  <c r="C781" i="25"/>
  <c r="D781" i="25" s="1"/>
  <c r="C780" i="25"/>
  <c r="D780" i="25" s="1"/>
  <c r="C779" i="25"/>
  <c r="D779" i="25" s="1"/>
  <c r="C778" i="25"/>
  <c r="D778" i="25" s="1"/>
  <c r="C777" i="25"/>
  <c r="D777" i="25" s="1"/>
  <c r="C776" i="25"/>
  <c r="D776" i="25" s="1"/>
  <c r="C775" i="25"/>
  <c r="D775" i="25" s="1"/>
  <c r="C774" i="25"/>
  <c r="D774" i="25" s="1"/>
  <c r="C773" i="25"/>
  <c r="D773" i="25" s="1"/>
  <c r="C772" i="25"/>
  <c r="D772" i="25" s="1"/>
  <c r="C771" i="25"/>
  <c r="D771" i="25" s="1"/>
  <c r="C770" i="25"/>
  <c r="D770" i="25" s="1"/>
  <c r="C769" i="25"/>
  <c r="D769" i="25" s="1"/>
  <c r="C768" i="25"/>
  <c r="D768" i="25" s="1"/>
  <c r="C767" i="25"/>
  <c r="D767" i="25" s="1"/>
  <c r="C766" i="25"/>
  <c r="D766" i="25" s="1"/>
  <c r="C765" i="25"/>
  <c r="D765" i="25" s="1"/>
  <c r="C764" i="25"/>
  <c r="D764" i="25" s="1"/>
  <c r="C763" i="25"/>
  <c r="D763" i="25" s="1"/>
  <c r="C762" i="25"/>
  <c r="D762" i="25" s="1"/>
  <c r="C761" i="25"/>
  <c r="D761" i="25" s="1"/>
  <c r="C760" i="25"/>
  <c r="D760" i="25" s="1"/>
  <c r="C759" i="25"/>
  <c r="D759" i="25" s="1"/>
  <c r="C758" i="25"/>
  <c r="D758" i="25" s="1"/>
  <c r="C757" i="25"/>
  <c r="D757" i="25" s="1"/>
  <c r="C756" i="25"/>
  <c r="D756" i="25" s="1"/>
  <c r="C755" i="25"/>
  <c r="D755" i="25" s="1"/>
  <c r="C754" i="25"/>
  <c r="D754" i="25" s="1"/>
  <c r="C753" i="25"/>
  <c r="D753" i="25" s="1"/>
  <c r="C752" i="25"/>
  <c r="D752" i="25" s="1"/>
  <c r="C751" i="25"/>
  <c r="D751" i="25" s="1"/>
  <c r="C750" i="25"/>
  <c r="D750" i="25" s="1"/>
  <c r="C749" i="25"/>
  <c r="D749" i="25" s="1"/>
  <c r="C748" i="25"/>
  <c r="D748" i="25" s="1"/>
  <c r="C747" i="25"/>
  <c r="D747" i="25" s="1"/>
  <c r="C746" i="25"/>
  <c r="D746" i="25" s="1"/>
  <c r="C745" i="25"/>
  <c r="D745" i="25" s="1"/>
  <c r="C744" i="25"/>
  <c r="D744" i="25" s="1"/>
  <c r="C743" i="25"/>
  <c r="D743" i="25" s="1"/>
  <c r="C742" i="25"/>
  <c r="D742" i="25" s="1"/>
  <c r="C741" i="25"/>
  <c r="D741" i="25" s="1"/>
  <c r="C740" i="25"/>
  <c r="D740" i="25" s="1"/>
  <c r="C739" i="25"/>
  <c r="D739" i="25" s="1"/>
  <c r="C738" i="25"/>
  <c r="D738" i="25" s="1"/>
  <c r="C737" i="25"/>
  <c r="D737" i="25" s="1"/>
  <c r="C736" i="25"/>
  <c r="D736" i="25" s="1"/>
  <c r="C735" i="25"/>
  <c r="D735" i="25" s="1"/>
  <c r="C734" i="25"/>
  <c r="D734" i="25" s="1"/>
  <c r="C733" i="25"/>
  <c r="D733" i="25" s="1"/>
  <c r="C732" i="25"/>
  <c r="D732" i="25" s="1"/>
  <c r="C731" i="25"/>
  <c r="D731" i="25" s="1"/>
  <c r="C730" i="25"/>
  <c r="D730" i="25" s="1"/>
  <c r="C729" i="25"/>
  <c r="D729" i="25" s="1"/>
  <c r="C728" i="25"/>
  <c r="D728" i="25" s="1"/>
  <c r="C727" i="25"/>
  <c r="D727" i="25" s="1"/>
  <c r="C726" i="25"/>
  <c r="D726" i="25" s="1"/>
  <c r="C725" i="25"/>
  <c r="D725" i="25" s="1"/>
  <c r="C724" i="25"/>
  <c r="D724" i="25" s="1"/>
  <c r="C723" i="25"/>
  <c r="D723" i="25" s="1"/>
  <c r="C722" i="25"/>
  <c r="D722" i="25" s="1"/>
  <c r="C721" i="25"/>
  <c r="D721" i="25" s="1"/>
  <c r="C720" i="25"/>
  <c r="D720" i="25" s="1"/>
  <c r="C719" i="25"/>
  <c r="D719" i="25" s="1"/>
  <c r="C718" i="25"/>
  <c r="D718" i="25" s="1"/>
  <c r="C717" i="25"/>
  <c r="D717" i="25" s="1"/>
  <c r="C716" i="25"/>
  <c r="D716" i="25" s="1"/>
  <c r="C715" i="25"/>
  <c r="D715" i="25" s="1"/>
  <c r="C714" i="25"/>
  <c r="D714" i="25" s="1"/>
  <c r="C713" i="25"/>
  <c r="D713" i="25" s="1"/>
  <c r="C712" i="25"/>
  <c r="D712" i="25" s="1"/>
  <c r="C711" i="25"/>
  <c r="D711" i="25" s="1"/>
  <c r="C710" i="25"/>
  <c r="D710" i="25" s="1"/>
  <c r="C709" i="25"/>
  <c r="D709" i="25" s="1"/>
  <c r="C708" i="25"/>
  <c r="D708" i="25" s="1"/>
  <c r="C707" i="25"/>
  <c r="D707" i="25" s="1"/>
  <c r="C706" i="25"/>
  <c r="D706" i="25" s="1"/>
  <c r="C705" i="25"/>
  <c r="D705" i="25" s="1"/>
  <c r="C704" i="25"/>
  <c r="D704" i="25" s="1"/>
  <c r="C703" i="25"/>
  <c r="D703" i="25" s="1"/>
  <c r="C702" i="25"/>
  <c r="D702" i="25" s="1"/>
  <c r="C701" i="25"/>
  <c r="D701" i="25" s="1"/>
  <c r="C700" i="25"/>
  <c r="D700" i="25" s="1"/>
  <c r="C699" i="25"/>
  <c r="D699" i="25" s="1"/>
  <c r="C698" i="25"/>
  <c r="D698" i="25" s="1"/>
  <c r="C697" i="25"/>
  <c r="D697" i="25" s="1"/>
  <c r="C696" i="25"/>
  <c r="D696" i="25" s="1"/>
  <c r="C695" i="25"/>
  <c r="D695" i="25" s="1"/>
  <c r="C694" i="25"/>
  <c r="D694" i="25" s="1"/>
  <c r="C693" i="25"/>
  <c r="D693" i="25" s="1"/>
  <c r="C692" i="25"/>
  <c r="D692" i="25" s="1"/>
  <c r="C691" i="25"/>
  <c r="D691" i="25" s="1"/>
  <c r="C690" i="25"/>
  <c r="D690" i="25" s="1"/>
  <c r="C689" i="25"/>
  <c r="D689" i="25" s="1"/>
  <c r="C688" i="25"/>
  <c r="D688" i="25" s="1"/>
  <c r="C687" i="25"/>
  <c r="D687" i="25" s="1"/>
  <c r="C686" i="25"/>
  <c r="D686" i="25" s="1"/>
  <c r="C685" i="25"/>
  <c r="D685" i="25" s="1"/>
  <c r="C684" i="25"/>
  <c r="D684" i="25" s="1"/>
  <c r="C683" i="25"/>
  <c r="D683" i="25" s="1"/>
  <c r="C682" i="25"/>
  <c r="D682" i="25" s="1"/>
  <c r="C681" i="25"/>
  <c r="D681" i="25" s="1"/>
  <c r="C680" i="25"/>
  <c r="D680" i="25" s="1"/>
  <c r="C679" i="25"/>
  <c r="D679" i="25" s="1"/>
  <c r="C678" i="25"/>
  <c r="D678" i="25" s="1"/>
  <c r="C677" i="25"/>
  <c r="D677" i="25" s="1"/>
  <c r="C676" i="25"/>
  <c r="D676" i="25" s="1"/>
  <c r="C675" i="25"/>
  <c r="D675" i="25" s="1"/>
  <c r="C674" i="25"/>
  <c r="D674" i="25" s="1"/>
  <c r="C673" i="25"/>
  <c r="D673" i="25" s="1"/>
  <c r="C672" i="25"/>
  <c r="D672" i="25" s="1"/>
  <c r="C671" i="25"/>
  <c r="D671" i="25" s="1"/>
  <c r="C670" i="25"/>
  <c r="D670" i="25" s="1"/>
  <c r="C669" i="25"/>
  <c r="D669" i="25" s="1"/>
  <c r="C668" i="25"/>
  <c r="D668" i="25" s="1"/>
  <c r="C667" i="25"/>
  <c r="D667" i="25" s="1"/>
  <c r="C666" i="25"/>
  <c r="D666" i="25" s="1"/>
  <c r="C665" i="25"/>
  <c r="D665" i="25" s="1"/>
  <c r="C664" i="25"/>
  <c r="D664" i="25" s="1"/>
  <c r="C663" i="25"/>
  <c r="D663" i="25" s="1"/>
  <c r="C662" i="25"/>
  <c r="D662" i="25" s="1"/>
  <c r="C661" i="25"/>
  <c r="D661" i="25" s="1"/>
  <c r="C660" i="25"/>
  <c r="D660" i="25" s="1"/>
  <c r="C659" i="25"/>
  <c r="D659" i="25" s="1"/>
  <c r="C658" i="25"/>
  <c r="D658" i="25" s="1"/>
  <c r="C657" i="25"/>
  <c r="D657" i="25" s="1"/>
  <c r="C656" i="25"/>
  <c r="D656" i="25" s="1"/>
  <c r="C655" i="25"/>
  <c r="D655" i="25" s="1"/>
  <c r="C654" i="25"/>
  <c r="D654" i="25" s="1"/>
  <c r="C653" i="25"/>
  <c r="D653" i="25" s="1"/>
  <c r="C652" i="25"/>
  <c r="D652" i="25" s="1"/>
  <c r="C651" i="25"/>
  <c r="D651" i="25" s="1"/>
  <c r="C650" i="25"/>
  <c r="D650" i="25" s="1"/>
  <c r="C649" i="25"/>
  <c r="D649" i="25" s="1"/>
  <c r="C648" i="25"/>
  <c r="D648" i="25" s="1"/>
  <c r="C647" i="25"/>
  <c r="D647" i="25" s="1"/>
  <c r="C646" i="25"/>
  <c r="D646" i="25" s="1"/>
  <c r="C645" i="25"/>
  <c r="D645" i="25" s="1"/>
  <c r="C644" i="25"/>
  <c r="D644" i="25" s="1"/>
  <c r="C643" i="25"/>
  <c r="D643" i="25" s="1"/>
  <c r="C642" i="25"/>
  <c r="D642" i="25" s="1"/>
  <c r="C641" i="25"/>
  <c r="D641" i="25" s="1"/>
  <c r="C640" i="25"/>
  <c r="D640" i="25" s="1"/>
  <c r="C639" i="25"/>
  <c r="D639" i="25" s="1"/>
  <c r="C638" i="25"/>
  <c r="D638" i="25" s="1"/>
  <c r="C637" i="25"/>
  <c r="D637" i="25" s="1"/>
  <c r="C636" i="25"/>
  <c r="D636" i="25" s="1"/>
  <c r="C635" i="25"/>
  <c r="D635" i="25" s="1"/>
  <c r="C634" i="25"/>
  <c r="D634" i="25" s="1"/>
  <c r="C633" i="25"/>
  <c r="D633" i="25" s="1"/>
  <c r="C632" i="25"/>
  <c r="D632" i="25" s="1"/>
  <c r="C631" i="25"/>
  <c r="D631" i="25" s="1"/>
  <c r="C630" i="25"/>
  <c r="D630" i="25" s="1"/>
  <c r="C629" i="25"/>
  <c r="D629" i="25" s="1"/>
  <c r="C628" i="25"/>
  <c r="D628" i="25" s="1"/>
  <c r="C627" i="25"/>
  <c r="D627" i="25" s="1"/>
  <c r="C626" i="25"/>
  <c r="D626" i="25" s="1"/>
  <c r="C625" i="25"/>
  <c r="D625" i="25" s="1"/>
  <c r="C624" i="25"/>
  <c r="D624" i="25" s="1"/>
  <c r="C623" i="25"/>
  <c r="D623" i="25" s="1"/>
  <c r="C622" i="25"/>
  <c r="D622" i="25" s="1"/>
  <c r="C621" i="25"/>
  <c r="D621" i="25" s="1"/>
  <c r="C620" i="25"/>
  <c r="D620" i="25" s="1"/>
  <c r="C619" i="25"/>
  <c r="D619" i="25" s="1"/>
  <c r="C618" i="25"/>
  <c r="D618" i="25" s="1"/>
  <c r="C617" i="25"/>
  <c r="D617" i="25" s="1"/>
  <c r="C616" i="25"/>
  <c r="D616" i="25" s="1"/>
  <c r="C615" i="25"/>
  <c r="D615" i="25" s="1"/>
  <c r="C614" i="25"/>
  <c r="D614" i="25" s="1"/>
  <c r="C613" i="25"/>
  <c r="D613" i="25" s="1"/>
  <c r="C612" i="25"/>
  <c r="D612" i="25" s="1"/>
  <c r="C611" i="25"/>
  <c r="D611" i="25" s="1"/>
  <c r="C610" i="25"/>
  <c r="D610" i="25" s="1"/>
  <c r="C609" i="25"/>
  <c r="D609" i="25" s="1"/>
  <c r="C608" i="25"/>
  <c r="D608" i="25" s="1"/>
  <c r="C607" i="25"/>
  <c r="D607" i="25" s="1"/>
  <c r="C606" i="25"/>
  <c r="D606" i="25" s="1"/>
  <c r="C605" i="25"/>
  <c r="D605" i="25" s="1"/>
  <c r="C604" i="25"/>
  <c r="D604" i="25" s="1"/>
  <c r="C603" i="25"/>
  <c r="D603" i="25" s="1"/>
  <c r="C602" i="25"/>
  <c r="D602" i="25" s="1"/>
  <c r="C601" i="25"/>
  <c r="D601" i="25" s="1"/>
  <c r="C600" i="25"/>
  <c r="D600" i="25" s="1"/>
  <c r="C599" i="25"/>
  <c r="D599" i="25" s="1"/>
  <c r="C598" i="25"/>
  <c r="D598" i="25" s="1"/>
  <c r="C597" i="25"/>
  <c r="D597" i="25" s="1"/>
  <c r="C596" i="25"/>
  <c r="D596" i="25" s="1"/>
  <c r="C595" i="25"/>
  <c r="D595" i="25" s="1"/>
  <c r="C594" i="25"/>
  <c r="D594" i="25" s="1"/>
  <c r="C593" i="25"/>
  <c r="D593" i="25" s="1"/>
  <c r="C592" i="25"/>
  <c r="D592" i="25" s="1"/>
  <c r="C591" i="25"/>
  <c r="D591" i="25" s="1"/>
  <c r="C590" i="25"/>
  <c r="D590" i="25" s="1"/>
  <c r="C589" i="25"/>
  <c r="D589" i="25" s="1"/>
  <c r="C588" i="25"/>
  <c r="D588" i="25" s="1"/>
  <c r="C587" i="25"/>
  <c r="D587" i="25" s="1"/>
  <c r="C586" i="25"/>
  <c r="D586" i="25" s="1"/>
  <c r="C585" i="25"/>
  <c r="D585" i="25" s="1"/>
  <c r="C584" i="25"/>
  <c r="D584" i="25" s="1"/>
  <c r="C583" i="25"/>
  <c r="D583" i="25" s="1"/>
  <c r="C582" i="25"/>
  <c r="D582" i="25" s="1"/>
  <c r="C581" i="25"/>
  <c r="D581" i="25" s="1"/>
  <c r="C580" i="25"/>
  <c r="D580" i="25" s="1"/>
  <c r="C579" i="25"/>
  <c r="D579" i="25" s="1"/>
  <c r="C578" i="25"/>
  <c r="D578" i="25" s="1"/>
  <c r="C577" i="25"/>
  <c r="D577" i="25" s="1"/>
  <c r="C576" i="25"/>
  <c r="D576" i="25" s="1"/>
  <c r="C575" i="25"/>
  <c r="D575" i="25" s="1"/>
  <c r="C574" i="25"/>
  <c r="D574" i="25" s="1"/>
  <c r="C573" i="25"/>
  <c r="D573" i="25" s="1"/>
  <c r="C572" i="25"/>
  <c r="D572" i="25" s="1"/>
  <c r="C571" i="25"/>
  <c r="D571" i="25" s="1"/>
  <c r="C570" i="25"/>
  <c r="D570" i="25" s="1"/>
  <c r="C569" i="25"/>
  <c r="D569" i="25" s="1"/>
  <c r="C568" i="25"/>
  <c r="D568" i="25" s="1"/>
  <c r="C567" i="25"/>
  <c r="D567" i="25" s="1"/>
  <c r="C566" i="25"/>
  <c r="D566" i="25" s="1"/>
  <c r="C565" i="25"/>
  <c r="D565" i="25" s="1"/>
  <c r="C564" i="25"/>
  <c r="D564" i="25" s="1"/>
  <c r="C563" i="25"/>
  <c r="D563" i="25" s="1"/>
  <c r="C562" i="25"/>
  <c r="D562" i="25" s="1"/>
  <c r="C561" i="25"/>
  <c r="D561" i="25" s="1"/>
  <c r="C560" i="25"/>
  <c r="D560" i="25" s="1"/>
  <c r="C559" i="25"/>
  <c r="D559" i="25" s="1"/>
  <c r="C558" i="25"/>
  <c r="D558" i="25" s="1"/>
  <c r="C557" i="25"/>
  <c r="D557" i="25" s="1"/>
  <c r="C556" i="25"/>
  <c r="D556" i="25" s="1"/>
  <c r="C555" i="25"/>
  <c r="D555" i="25" s="1"/>
  <c r="C554" i="25"/>
  <c r="D554" i="25" s="1"/>
  <c r="C553" i="25"/>
  <c r="D553" i="25" s="1"/>
  <c r="C552" i="25"/>
  <c r="D552" i="25" s="1"/>
  <c r="C551" i="25"/>
  <c r="D551" i="25" s="1"/>
  <c r="C550" i="25"/>
  <c r="D550" i="25" s="1"/>
  <c r="C549" i="25"/>
  <c r="D549" i="25" s="1"/>
  <c r="C548" i="25"/>
  <c r="D548" i="25" s="1"/>
  <c r="C547" i="25"/>
  <c r="D547" i="25" s="1"/>
  <c r="C546" i="25"/>
  <c r="D546" i="25" s="1"/>
  <c r="C545" i="25"/>
  <c r="D545" i="25" s="1"/>
  <c r="C544" i="25"/>
  <c r="D544" i="25" s="1"/>
  <c r="C543" i="25"/>
  <c r="D543" i="25" s="1"/>
  <c r="C542" i="25"/>
  <c r="D542" i="25" s="1"/>
  <c r="C541" i="25"/>
  <c r="D541" i="25" s="1"/>
  <c r="C540" i="25"/>
  <c r="D540" i="25" s="1"/>
  <c r="C539" i="25"/>
  <c r="D539" i="25" s="1"/>
  <c r="C538" i="25"/>
  <c r="D538" i="25" s="1"/>
  <c r="C537" i="25"/>
  <c r="D537" i="25" s="1"/>
  <c r="C536" i="25"/>
  <c r="D536" i="25" s="1"/>
  <c r="C535" i="25"/>
  <c r="D535" i="25" s="1"/>
  <c r="C534" i="25"/>
  <c r="D534" i="25" s="1"/>
  <c r="C533" i="25"/>
  <c r="D533" i="25" s="1"/>
  <c r="C532" i="25"/>
  <c r="D532" i="25" s="1"/>
  <c r="C531" i="25"/>
  <c r="D531" i="25" s="1"/>
  <c r="C530" i="25"/>
  <c r="D530" i="25" s="1"/>
  <c r="C529" i="25"/>
  <c r="D529" i="25" s="1"/>
  <c r="C528" i="25"/>
  <c r="D528" i="25" s="1"/>
  <c r="C527" i="25"/>
  <c r="D527" i="25" s="1"/>
  <c r="C526" i="25"/>
  <c r="D526" i="25" s="1"/>
  <c r="C525" i="25"/>
  <c r="D525" i="25" s="1"/>
  <c r="C524" i="25"/>
  <c r="D524" i="25" s="1"/>
  <c r="C523" i="25"/>
  <c r="D523" i="25" s="1"/>
  <c r="C522" i="25"/>
  <c r="D522" i="25" s="1"/>
  <c r="C521" i="25"/>
  <c r="D521" i="25" s="1"/>
  <c r="C520" i="25"/>
  <c r="D520" i="25" s="1"/>
  <c r="C519" i="25"/>
  <c r="D519" i="25" s="1"/>
  <c r="C518" i="25"/>
  <c r="D518" i="25" s="1"/>
  <c r="C517" i="25"/>
  <c r="D517" i="25" s="1"/>
  <c r="C516" i="25"/>
  <c r="D516" i="25" s="1"/>
  <c r="C515" i="25"/>
  <c r="D515" i="25" s="1"/>
  <c r="C514" i="25"/>
  <c r="D514" i="25" s="1"/>
  <c r="C513" i="25"/>
  <c r="D513" i="25" s="1"/>
  <c r="C512" i="25"/>
  <c r="D512" i="25" s="1"/>
  <c r="C511" i="25"/>
  <c r="D511" i="25" s="1"/>
  <c r="C510" i="25"/>
  <c r="D510" i="25" s="1"/>
  <c r="C509" i="25"/>
  <c r="D509" i="25" s="1"/>
  <c r="C508" i="25"/>
  <c r="D508" i="25" s="1"/>
  <c r="C507" i="25"/>
  <c r="D507" i="25" s="1"/>
  <c r="C506" i="25"/>
  <c r="D506" i="25" s="1"/>
  <c r="C505" i="25"/>
  <c r="D505" i="25" s="1"/>
  <c r="C504" i="25"/>
  <c r="D504" i="25" s="1"/>
  <c r="C503" i="25"/>
  <c r="D503" i="25" s="1"/>
  <c r="C502" i="25"/>
  <c r="D502" i="25" s="1"/>
  <c r="C501" i="25"/>
  <c r="D501" i="25" s="1"/>
  <c r="C500" i="25"/>
  <c r="D500" i="25" s="1"/>
  <c r="C499" i="25"/>
  <c r="D499" i="25" s="1"/>
  <c r="C498" i="25"/>
  <c r="D498" i="25" s="1"/>
  <c r="C497" i="25"/>
  <c r="D497" i="25" s="1"/>
  <c r="C496" i="25"/>
  <c r="D496" i="25" s="1"/>
  <c r="C495" i="25"/>
  <c r="D495" i="25" s="1"/>
  <c r="C494" i="25"/>
  <c r="D494" i="25" s="1"/>
  <c r="C493" i="25"/>
  <c r="D493" i="25" s="1"/>
  <c r="C492" i="25"/>
  <c r="D492" i="25" s="1"/>
  <c r="C491" i="25"/>
  <c r="D491" i="25" s="1"/>
  <c r="C490" i="25"/>
  <c r="D490" i="25" s="1"/>
  <c r="C489" i="25"/>
  <c r="D489" i="25" s="1"/>
  <c r="C488" i="25"/>
  <c r="D488" i="25" s="1"/>
  <c r="C487" i="25"/>
  <c r="D487" i="25" s="1"/>
  <c r="C486" i="25"/>
  <c r="D486" i="25" s="1"/>
  <c r="C485" i="25"/>
  <c r="D485" i="25" s="1"/>
  <c r="C484" i="25"/>
  <c r="D484" i="25" s="1"/>
  <c r="C483" i="25"/>
  <c r="D483" i="25" s="1"/>
  <c r="C482" i="25"/>
  <c r="D482" i="25" s="1"/>
  <c r="C481" i="25"/>
  <c r="D481" i="25" s="1"/>
  <c r="C480" i="25"/>
  <c r="D480" i="25" s="1"/>
  <c r="C479" i="25"/>
  <c r="D479" i="25" s="1"/>
  <c r="C478" i="25"/>
  <c r="D478" i="25" s="1"/>
  <c r="C477" i="25"/>
  <c r="D477" i="25" s="1"/>
  <c r="C476" i="25"/>
  <c r="D476" i="25" s="1"/>
  <c r="C475" i="25"/>
  <c r="D475" i="25" s="1"/>
  <c r="C474" i="25"/>
  <c r="D474" i="25" s="1"/>
  <c r="C473" i="25"/>
  <c r="D473" i="25" s="1"/>
  <c r="C472" i="25"/>
  <c r="D472" i="25" s="1"/>
  <c r="C471" i="25"/>
  <c r="D471" i="25" s="1"/>
  <c r="C470" i="25"/>
  <c r="D470" i="25" s="1"/>
  <c r="C469" i="25"/>
  <c r="D469" i="25" s="1"/>
  <c r="C468" i="25"/>
  <c r="D468" i="25" s="1"/>
  <c r="C467" i="25"/>
  <c r="D467" i="25" s="1"/>
  <c r="C466" i="25"/>
  <c r="D466" i="25" s="1"/>
  <c r="C465" i="25"/>
  <c r="D465" i="25" s="1"/>
  <c r="C464" i="25"/>
  <c r="D464" i="25" s="1"/>
  <c r="C463" i="25"/>
  <c r="D463" i="25" s="1"/>
  <c r="C462" i="25"/>
  <c r="D462" i="25" s="1"/>
  <c r="C461" i="25"/>
  <c r="D461" i="25" s="1"/>
  <c r="C460" i="25"/>
  <c r="D460" i="25" s="1"/>
  <c r="C459" i="25"/>
  <c r="D459" i="25" s="1"/>
  <c r="C458" i="25"/>
  <c r="D458" i="25" s="1"/>
  <c r="C457" i="25"/>
  <c r="D457" i="25" s="1"/>
  <c r="C456" i="25"/>
  <c r="D456" i="25" s="1"/>
  <c r="C455" i="25"/>
  <c r="D455" i="25" s="1"/>
  <c r="C454" i="25"/>
  <c r="D454" i="25" s="1"/>
  <c r="C453" i="25"/>
  <c r="D453" i="25" s="1"/>
  <c r="C452" i="25"/>
  <c r="D452" i="25" s="1"/>
  <c r="C451" i="25"/>
  <c r="D451" i="25" s="1"/>
  <c r="C450" i="25"/>
  <c r="D450" i="25" s="1"/>
  <c r="C449" i="25"/>
  <c r="D449" i="25" s="1"/>
  <c r="C448" i="25"/>
  <c r="D448" i="25" s="1"/>
  <c r="C447" i="25"/>
  <c r="D447" i="25" s="1"/>
  <c r="C446" i="25"/>
  <c r="D446" i="25" s="1"/>
  <c r="C445" i="25"/>
  <c r="D445" i="25" s="1"/>
  <c r="C444" i="25"/>
  <c r="D444" i="25" s="1"/>
  <c r="C443" i="25"/>
  <c r="D443" i="25" s="1"/>
  <c r="C442" i="25"/>
  <c r="D442" i="25" s="1"/>
  <c r="C441" i="25"/>
  <c r="D441" i="25" s="1"/>
  <c r="C440" i="25"/>
  <c r="D440" i="25" s="1"/>
  <c r="C439" i="25"/>
  <c r="D439" i="25" s="1"/>
  <c r="C438" i="25"/>
  <c r="D438" i="25" s="1"/>
  <c r="C437" i="25"/>
  <c r="D437" i="25" s="1"/>
  <c r="C436" i="25"/>
  <c r="D436" i="25" s="1"/>
  <c r="C435" i="25"/>
  <c r="D435" i="25" s="1"/>
  <c r="C434" i="25"/>
  <c r="D434" i="25" s="1"/>
  <c r="C433" i="25"/>
  <c r="D433" i="25" s="1"/>
  <c r="C432" i="25"/>
  <c r="D432" i="25" s="1"/>
  <c r="C431" i="25"/>
  <c r="D431" i="25" s="1"/>
  <c r="C430" i="25"/>
  <c r="D430" i="25" s="1"/>
  <c r="C429" i="25"/>
  <c r="D429" i="25" s="1"/>
  <c r="C428" i="25"/>
  <c r="D428" i="25" s="1"/>
  <c r="C427" i="25"/>
  <c r="D427" i="25" s="1"/>
  <c r="C426" i="25"/>
  <c r="D426" i="25" s="1"/>
  <c r="C425" i="25"/>
  <c r="D425" i="25" s="1"/>
  <c r="C424" i="25"/>
  <c r="D424" i="25" s="1"/>
  <c r="C423" i="25"/>
  <c r="D423" i="25" s="1"/>
  <c r="C422" i="25"/>
  <c r="D422" i="25" s="1"/>
  <c r="C421" i="25"/>
  <c r="D421" i="25" s="1"/>
  <c r="C420" i="25"/>
  <c r="D420" i="25" s="1"/>
  <c r="C419" i="25"/>
  <c r="D419" i="25" s="1"/>
  <c r="C418" i="25"/>
  <c r="D418" i="25" s="1"/>
  <c r="C417" i="25"/>
  <c r="D417" i="25" s="1"/>
  <c r="C416" i="25"/>
  <c r="D416" i="25" s="1"/>
  <c r="C415" i="25"/>
  <c r="D415" i="25" s="1"/>
  <c r="C414" i="25"/>
  <c r="D414" i="25" s="1"/>
  <c r="C413" i="25"/>
  <c r="D413" i="25" s="1"/>
  <c r="C412" i="25"/>
  <c r="D412" i="25" s="1"/>
  <c r="C411" i="25"/>
  <c r="D411" i="25" s="1"/>
  <c r="C410" i="25"/>
  <c r="D410" i="25" s="1"/>
  <c r="C409" i="25"/>
  <c r="D409" i="25" s="1"/>
  <c r="C408" i="25"/>
  <c r="D408" i="25" s="1"/>
  <c r="C407" i="25"/>
  <c r="D407" i="25" s="1"/>
  <c r="C406" i="25"/>
  <c r="D406" i="25" s="1"/>
  <c r="C405" i="25"/>
  <c r="D405" i="25" s="1"/>
  <c r="C404" i="25"/>
  <c r="D404" i="25" s="1"/>
  <c r="C403" i="25"/>
  <c r="D403" i="25" s="1"/>
  <c r="C402" i="25"/>
  <c r="D402" i="25" s="1"/>
  <c r="C401" i="25"/>
  <c r="D401" i="25" s="1"/>
  <c r="C400" i="25"/>
  <c r="D400" i="25" s="1"/>
  <c r="C399" i="25"/>
  <c r="D399" i="25" s="1"/>
  <c r="C398" i="25"/>
  <c r="D398" i="25" s="1"/>
  <c r="C397" i="25"/>
  <c r="D397" i="25" s="1"/>
  <c r="C396" i="25"/>
  <c r="D396" i="25" s="1"/>
  <c r="C395" i="25"/>
  <c r="D395" i="25" s="1"/>
  <c r="C394" i="25"/>
  <c r="D394" i="25" s="1"/>
  <c r="C393" i="25"/>
  <c r="D393" i="25" s="1"/>
  <c r="C392" i="25"/>
  <c r="D392" i="25" s="1"/>
  <c r="C391" i="25"/>
  <c r="D391" i="25" s="1"/>
  <c r="C390" i="25"/>
  <c r="D390" i="25" s="1"/>
  <c r="C389" i="25"/>
  <c r="D389" i="25" s="1"/>
  <c r="C388" i="25"/>
  <c r="D388" i="25" s="1"/>
  <c r="C387" i="25"/>
  <c r="D387" i="25" s="1"/>
  <c r="C386" i="25"/>
  <c r="D386" i="25" s="1"/>
  <c r="C385" i="25"/>
  <c r="D385" i="25" s="1"/>
  <c r="C384" i="25"/>
  <c r="D384" i="25" s="1"/>
  <c r="C383" i="25"/>
  <c r="D383" i="25" s="1"/>
  <c r="C382" i="25"/>
  <c r="D382" i="25" s="1"/>
  <c r="C381" i="25"/>
  <c r="D381" i="25" s="1"/>
  <c r="C380" i="25"/>
  <c r="D380" i="25" s="1"/>
  <c r="C379" i="25"/>
  <c r="D379" i="25" s="1"/>
  <c r="C378" i="25"/>
  <c r="D378" i="25" s="1"/>
  <c r="C377" i="25"/>
  <c r="D377" i="25" s="1"/>
  <c r="C376" i="25"/>
  <c r="D376" i="25" s="1"/>
  <c r="C375" i="25"/>
  <c r="D375" i="25" s="1"/>
  <c r="C374" i="25"/>
  <c r="D374" i="25" s="1"/>
  <c r="C373" i="25"/>
  <c r="D373" i="25" s="1"/>
  <c r="C372" i="25"/>
  <c r="D372" i="25" s="1"/>
  <c r="C371" i="25"/>
  <c r="D371" i="25" s="1"/>
  <c r="C370" i="25"/>
  <c r="D370" i="25" s="1"/>
  <c r="C369" i="25"/>
  <c r="D369" i="25" s="1"/>
  <c r="C368" i="25"/>
  <c r="D368" i="25" s="1"/>
  <c r="C367" i="25"/>
  <c r="D367" i="25" s="1"/>
  <c r="C366" i="25"/>
  <c r="D366" i="25" s="1"/>
  <c r="C365" i="25"/>
  <c r="D365" i="25" s="1"/>
  <c r="C364" i="25"/>
  <c r="D364" i="25" s="1"/>
  <c r="C363" i="25"/>
  <c r="D363" i="25" s="1"/>
  <c r="C362" i="25"/>
  <c r="D362" i="25" s="1"/>
  <c r="C361" i="25"/>
  <c r="D361" i="25" s="1"/>
  <c r="C360" i="25"/>
  <c r="D360" i="25" s="1"/>
  <c r="C359" i="25"/>
  <c r="D359" i="25" s="1"/>
  <c r="C358" i="25"/>
  <c r="D358" i="25" s="1"/>
  <c r="C357" i="25"/>
  <c r="D357" i="25" s="1"/>
  <c r="C356" i="25"/>
  <c r="D356" i="25" s="1"/>
  <c r="C355" i="25"/>
  <c r="D355" i="25" s="1"/>
  <c r="C354" i="25"/>
  <c r="D354" i="25" s="1"/>
  <c r="C353" i="25"/>
  <c r="D353" i="25" s="1"/>
  <c r="C352" i="25"/>
  <c r="D352" i="25" s="1"/>
  <c r="C351" i="25"/>
  <c r="D351" i="25" s="1"/>
  <c r="C350" i="25"/>
  <c r="D350" i="25" s="1"/>
  <c r="C349" i="25"/>
  <c r="D349" i="25" s="1"/>
  <c r="C348" i="25"/>
  <c r="D348" i="25" s="1"/>
  <c r="C347" i="25"/>
  <c r="D347" i="25" s="1"/>
  <c r="C346" i="25"/>
  <c r="D346" i="25" s="1"/>
  <c r="C345" i="25"/>
  <c r="D345" i="25" s="1"/>
  <c r="C344" i="25"/>
  <c r="D344" i="25" s="1"/>
  <c r="C343" i="25"/>
  <c r="D343" i="25" s="1"/>
  <c r="C342" i="25"/>
  <c r="D342" i="25" s="1"/>
  <c r="C341" i="25"/>
  <c r="D341" i="25" s="1"/>
  <c r="C340" i="25"/>
  <c r="D340" i="25" s="1"/>
  <c r="C339" i="25"/>
  <c r="D339" i="25" s="1"/>
  <c r="C338" i="25"/>
  <c r="D338" i="25" s="1"/>
  <c r="C337" i="25"/>
  <c r="D337" i="25" s="1"/>
  <c r="C336" i="25"/>
  <c r="D336" i="25" s="1"/>
  <c r="C335" i="25"/>
  <c r="D335" i="25" s="1"/>
  <c r="C334" i="25"/>
  <c r="D334" i="25" s="1"/>
  <c r="C333" i="25"/>
  <c r="D333" i="25" s="1"/>
  <c r="C332" i="25"/>
  <c r="D332" i="25" s="1"/>
  <c r="C331" i="25"/>
  <c r="D331" i="25" s="1"/>
  <c r="C330" i="25"/>
  <c r="D330" i="25" s="1"/>
  <c r="C329" i="25"/>
  <c r="D329" i="25" s="1"/>
  <c r="C328" i="25"/>
  <c r="D328" i="25" s="1"/>
  <c r="C327" i="25"/>
  <c r="D327" i="25" s="1"/>
  <c r="C326" i="25"/>
  <c r="D326" i="25" s="1"/>
  <c r="C325" i="25"/>
  <c r="D325" i="25" s="1"/>
  <c r="C324" i="25"/>
  <c r="D324" i="25" s="1"/>
  <c r="C323" i="25"/>
  <c r="D323" i="25" s="1"/>
  <c r="C322" i="25"/>
  <c r="D322" i="25" s="1"/>
  <c r="C321" i="25"/>
  <c r="D321" i="25" s="1"/>
  <c r="C320" i="25"/>
  <c r="D320" i="25" s="1"/>
  <c r="C319" i="25"/>
  <c r="D319" i="25" s="1"/>
  <c r="C318" i="25"/>
  <c r="D318" i="25" s="1"/>
  <c r="C317" i="25"/>
  <c r="D317" i="25" s="1"/>
  <c r="C316" i="25"/>
  <c r="D316" i="25" s="1"/>
  <c r="C315" i="25"/>
  <c r="D315" i="25" s="1"/>
  <c r="C314" i="25"/>
  <c r="D314" i="25" s="1"/>
  <c r="C313" i="25"/>
  <c r="D313" i="25" s="1"/>
  <c r="C312" i="25"/>
  <c r="D312" i="25" s="1"/>
  <c r="C311" i="25"/>
  <c r="D311" i="25" s="1"/>
  <c r="C310" i="25"/>
  <c r="D310" i="25" s="1"/>
  <c r="C309" i="25"/>
  <c r="D309" i="25" s="1"/>
  <c r="C308" i="25"/>
  <c r="D308" i="25" s="1"/>
  <c r="C307" i="25"/>
  <c r="D307" i="25" s="1"/>
  <c r="C306" i="25"/>
  <c r="D306" i="25" s="1"/>
  <c r="C305" i="25"/>
  <c r="D305" i="25" s="1"/>
  <c r="C304" i="25"/>
  <c r="D304" i="25" s="1"/>
  <c r="C303" i="25"/>
  <c r="D303" i="25" s="1"/>
  <c r="C302" i="25"/>
  <c r="D302" i="25" s="1"/>
  <c r="C301" i="25"/>
  <c r="D301" i="25" s="1"/>
  <c r="C300" i="25"/>
  <c r="D300" i="25" s="1"/>
  <c r="C299" i="25"/>
  <c r="D299" i="25" s="1"/>
  <c r="C298" i="25"/>
  <c r="D298" i="25" s="1"/>
  <c r="C297" i="25"/>
  <c r="D297" i="25" s="1"/>
  <c r="C296" i="25"/>
  <c r="D296" i="25" s="1"/>
  <c r="C295" i="25"/>
  <c r="D295" i="25" s="1"/>
  <c r="C294" i="25"/>
  <c r="D294" i="25" s="1"/>
  <c r="C293" i="25"/>
  <c r="D293" i="25" s="1"/>
  <c r="C292" i="25"/>
  <c r="D292" i="25" s="1"/>
  <c r="C291" i="25"/>
  <c r="D291" i="25" s="1"/>
  <c r="C290" i="25"/>
  <c r="D290" i="25" s="1"/>
  <c r="C289" i="25"/>
  <c r="D289" i="25" s="1"/>
  <c r="C288" i="25"/>
  <c r="D288" i="25" s="1"/>
  <c r="C287" i="25"/>
  <c r="D287" i="25" s="1"/>
  <c r="C286" i="25"/>
  <c r="D286" i="25" s="1"/>
  <c r="C285" i="25"/>
  <c r="D285" i="25" s="1"/>
  <c r="C284" i="25"/>
  <c r="D284" i="25" s="1"/>
  <c r="C283" i="25"/>
  <c r="D283" i="25" s="1"/>
  <c r="C282" i="25"/>
  <c r="D282" i="25" s="1"/>
  <c r="C281" i="25"/>
  <c r="D281" i="25" s="1"/>
  <c r="C280" i="25"/>
  <c r="D280" i="25" s="1"/>
  <c r="C279" i="25"/>
  <c r="D279" i="25" s="1"/>
  <c r="C278" i="25"/>
  <c r="D278" i="25" s="1"/>
  <c r="C277" i="25"/>
  <c r="D277" i="25" s="1"/>
  <c r="C276" i="25"/>
  <c r="D276" i="25" s="1"/>
  <c r="C275" i="25"/>
  <c r="D275" i="25" s="1"/>
  <c r="C274" i="25"/>
  <c r="D274" i="25" s="1"/>
  <c r="C273" i="25"/>
  <c r="D273" i="25" s="1"/>
  <c r="C272" i="25"/>
  <c r="D272" i="25" s="1"/>
  <c r="C271" i="25"/>
  <c r="D271" i="25" s="1"/>
  <c r="C270" i="25"/>
  <c r="D270" i="25" s="1"/>
  <c r="C269" i="25"/>
  <c r="D269" i="25" s="1"/>
  <c r="C268" i="25"/>
  <c r="D268" i="25" s="1"/>
  <c r="C267" i="25"/>
  <c r="D267" i="25" s="1"/>
  <c r="C266" i="25"/>
  <c r="D266" i="25" s="1"/>
  <c r="C265" i="25"/>
  <c r="D265" i="25" s="1"/>
  <c r="C264" i="25"/>
  <c r="D264" i="25" s="1"/>
  <c r="C263" i="25"/>
  <c r="D263" i="25" s="1"/>
  <c r="C262" i="25"/>
  <c r="D262" i="25" s="1"/>
  <c r="C261" i="25"/>
  <c r="D261" i="25" s="1"/>
  <c r="C260" i="25"/>
  <c r="D260" i="25" s="1"/>
  <c r="C259" i="25"/>
  <c r="D259" i="25" s="1"/>
  <c r="C258" i="25"/>
  <c r="D258" i="25" s="1"/>
  <c r="C257" i="25"/>
  <c r="D257" i="25" s="1"/>
  <c r="C256" i="25"/>
  <c r="D256" i="25" s="1"/>
  <c r="C255" i="25"/>
  <c r="D255" i="25" s="1"/>
  <c r="C254" i="25"/>
  <c r="D254" i="25" s="1"/>
  <c r="C253" i="25"/>
  <c r="D253" i="25" s="1"/>
  <c r="C252" i="25"/>
  <c r="D252" i="25" s="1"/>
  <c r="C251" i="25"/>
  <c r="D251" i="25" s="1"/>
  <c r="C250" i="25"/>
  <c r="D250" i="25" s="1"/>
  <c r="C249" i="25"/>
  <c r="D249" i="25" s="1"/>
  <c r="C248" i="25"/>
  <c r="D248" i="25" s="1"/>
  <c r="C247" i="25"/>
  <c r="D247" i="25" s="1"/>
  <c r="C246" i="25"/>
  <c r="D246" i="25" s="1"/>
  <c r="C245" i="25"/>
  <c r="D245" i="25" s="1"/>
  <c r="C244" i="25"/>
  <c r="D244" i="25" s="1"/>
  <c r="C243" i="25"/>
  <c r="D243" i="25" s="1"/>
  <c r="C242" i="25"/>
  <c r="D242" i="25" s="1"/>
  <c r="C241" i="25"/>
  <c r="D241" i="25" s="1"/>
  <c r="C240" i="25"/>
  <c r="D240" i="25" s="1"/>
  <c r="C239" i="25"/>
  <c r="D239" i="25" s="1"/>
  <c r="C238" i="25"/>
  <c r="D238" i="25" s="1"/>
  <c r="C237" i="25"/>
  <c r="D237" i="25" s="1"/>
  <c r="C236" i="25"/>
  <c r="D236" i="25" s="1"/>
  <c r="C235" i="25"/>
  <c r="D235" i="25" s="1"/>
  <c r="C234" i="25"/>
  <c r="D234" i="25" s="1"/>
  <c r="C233" i="25"/>
  <c r="D233" i="25" s="1"/>
  <c r="C232" i="25"/>
  <c r="D232" i="25" s="1"/>
  <c r="C231" i="25"/>
  <c r="D231" i="25" s="1"/>
  <c r="C230" i="25"/>
  <c r="D230" i="25" s="1"/>
  <c r="C229" i="25"/>
  <c r="D229" i="25" s="1"/>
  <c r="C228" i="25"/>
  <c r="D228" i="25" s="1"/>
  <c r="C227" i="25"/>
  <c r="D227" i="25" s="1"/>
  <c r="C226" i="25"/>
  <c r="D226" i="25" s="1"/>
  <c r="C225" i="25"/>
  <c r="D225" i="25" s="1"/>
  <c r="C224" i="25"/>
  <c r="D224" i="25" s="1"/>
  <c r="C223" i="25"/>
  <c r="D223" i="25" s="1"/>
  <c r="C222" i="25"/>
  <c r="D222" i="25" s="1"/>
  <c r="C221" i="25"/>
  <c r="D221" i="25" s="1"/>
  <c r="C220" i="25"/>
  <c r="D220" i="25" s="1"/>
  <c r="C219" i="25"/>
  <c r="D219" i="25" s="1"/>
  <c r="C218" i="25"/>
  <c r="D218" i="25" s="1"/>
  <c r="C217" i="25"/>
  <c r="D217" i="25" s="1"/>
  <c r="C216" i="25"/>
  <c r="D216" i="25" s="1"/>
  <c r="C215" i="25"/>
  <c r="D215" i="25" s="1"/>
  <c r="C214" i="25"/>
  <c r="D214" i="25" s="1"/>
  <c r="C213" i="25"/>
  <c r="D213" i="25" s="1"/>
  <c r="C212" i="25"/>
  <c r="D212" i="25" s="1"/>
  <c r="C211" i="25"/>
  <c r="D211" i="25" s="1"/>
  <c r="C210" i="25"/>
  <c r="D210" i="25" s="1"/>
  <c r="C209" i="25"/>
  <c r="D209" i="25" s="1"/>
  <c r="C208" i="25"/>
  <c r="D208" i="25" s="1"/>
  <c r="C207" i="25"/>
  <c r="D207" i="25" s="1"/>
  <c r="C206" i="25"/>
  <c r="D206" i="25" s="1"/>
  <c r="C205" i="25"/>
  <c r="D205" i="25" s="1"/>
  <c r="C204" i="25"/>
  <c r="D204" i="25" s="1"/>
  <c r="C203" i="25"/>
  <c r="D203" i="25" s="1"/>
  <c r="C202" i="25"/>
  <c r="D202" i="25" s="1"/>
  <c r="C201" i="25"/>
  <c r="D201" i="25" s="1"/>
  <c r="C200" i="25"/>
  <c r="D200" i="25" s="1"/>
  <c r="C199" i="25"/>
  <c r="D199" i="25" s="1"/>
  <c r="C198" i="25"/>
  <c r="D198" i="25" s="1"/>
  <c r="C197" i="25"/>
  <c r="D197" i="25" s="1"/>
  <c r="C196" i="25"/>
  <c r="D196" i="25" s="1"/>
  <c r="C195" i="25"/>
  <c r="D195" i="25" s="1"/>
  <c r="C194" i="25"/>
  <c r="D194" i="25" s="1"/>
  <c r="C193" i="25"/>
  <c r="D193" i="25" s="1"/>
  <c r="C192" i="25"/>
  <c r="D192" i="25" s="1"/>
  <c r="C191" i="25"/>
  <c r="D191" i="25" s="1"/>
  <c r="C190" i="25"/>
  <c r="D190" i="25" s="1"/>
  <c r="C189" i="25"/>
  <c r="D189" i="25" s="1"/>
  <c r="C188" i="25"/>
  <c r="D188" i="25" s="1"/>
  <c r="C187" i="25"/>
  <c r="D187" i="25" s="1"/>
  <c r="C186" i="25"/>
  <c r="D186" i="25" s="1"/>
  <c r="C185" i="25"/>
  <c r="D185" i="25" s="1"/>
  <c r="C184" i="25"/>
  <c r="D184" i="25" s="1"/>
  <c r="C183" i="25"/>
  <c r="D183" i="25" s="1"/>
  <c r="C182" i="25"/>
  <c r="D182" i="25" s="1"/>
  <c r="C181" i="25"/>
  <c r="D181" i="25" s="1"/>
  <c r="C180" i="25"/>
  <c r="D180" i="25" s="1"/>
  <c r="C179" i="25"/>
  <c r="D179" i="25" s="1"/>
  <c r="C178" i="25"/>
  <c r="D178" i="25" s="1"/>
  <c r="C177" i="25"/>
  <c r="D177" i="25" s="1"/>
  <c r="C176" i="25"/>
  <c r="D176" i="25" s="1"/>
  <c r="C175" i="25"/>
  <c r="D175" i="25" s="1"/>
  <c r="C174" i="25"/>
  <c r="D174" i="25" s="1"/>
  <c r="C173" i="25"/>
  <c r="D173" i="25" s="1"/>
  <c r="C172" i="25"/>
  <c r="D172" i="25" s="1"/>
  <c r="C171" i="25"/>
  <c r="D171" i="25" s="1"/>
  <c r="C170" i="25"/>
  <c r="D170" i="25" s="1"/>
  <c r="C169" i="25"/>
  <c r="D169" i="25" s="1"/>
  <c r="C168" i="25"/>
  <c r="D168" i="25" s="1"/>
  <c r="C167" i="25"/>
  <c r="D167" i="25" s="1"/>
  <c r="C166" i="25"/>
  <c r="D166" i="25" s="1"/>
  <c r="C165" i="25"/>
  <c r="D165" i="25" s="1"/>
  <c r="C164" i="25"/>
  <c r="D164" i="25" s="1"/>
  <c r="C163" i="25"/>
  <c r="D163" i="25" s="1"/>
  <c r="C162" i="25"/>
  <c r="D162" i="25" s="1"/>
  <c r="C161" i="25"/>
  <c r="D161" i="25" s="1"/>
  <c r="C160" i="25"/>
  <c r="D160" i="25" s="1"/>
  <c r="C159" i="25"/>
  <c r="D159" i="25" s="1"/>
  <c r="C158" i="25"/>
  <c r="D158" i="25" s="1"/>
  <c r="C157" i="25"/>
  <c r="D157" i="25" s="1"/>
  <c r="C156" i="25"/>
  <c r="D156" i="25" s="1"/>
  <c r="C155" i="25"/>
  <c r="D155" i="25" s="1"/>
  <c r="C154" i="25"/>
  <c r="D154" i="25" s="1"/>
  <c r="C153" i="25"/>
  <c r="D153" i="25" s="1"/>
  <c r="C152" i="25"/>
  <c r="D152" i="25" s="1"/>
  <c r="C151" i="25"/>
  <c r="D151" i="25" s="1"/>
  <c r="C150" i="25"/>
  <c r="D150" i="25" s="1"/>
  <c r="C149" i="25"/>
  <c r="D149" i="25" s="1"/>
  <c r="C148" i="25"/>
  <c r="D148" i="25" s="1"/>
  <c r="C147" i="25"/>
  <c r="D147" i="25" s="1"/>
  <c r="C146" i="25"/>
  <c r="D146" i="25" s="1"/>
  <c r="C145" i="25"/>
  <c r="D145" i="25" s="1"/>
  <c r="C144" i="25"/>
  <c r="D144" i="25" s="1"/>
  <c r="C143" i="25"/>
  <c r="D143" i="25" s="1"/>
  <c r="C142" i="25"/>
  <c r="D142" i="25" s="1"/>
  <c r="C141" i="25"/>
  <c r="D141" i="25" s="1"/>
  <c r="C140" i="25"/>
  <c r="D140" i="25" s="1"/>
  <c r="C139" i="25"/>
  <c r="D139" i="25" s="1"/>
  <c r="C138" i="25"/>
  <c r="D138" i="25" s="1"/>
  <c r="C137" i="25"/>
  <c r="D137" i="25" s="1"/>
  <c r="C136" i="25"/>
  <c r="D136" i="25" s="1"/>
  <c r="C135" i="25"/>
  <c r="D135" i="25" s="1"/>
  <c r="C134" i="25"/>
  <c r="D134" i="25" s="1"/>
  <c r="C133" i="25"/>
  <c r="D133" i="25" s="1"/>
  <c r="C132" i="25"/>
  <c r="D132" i="25" s="1"/>
  <c r="C131" i="25"/>
  <c r="D131" i="25" s="1"/>
  <c r="C130" i="25"/>
  <c r="D130" i="25" s="1"/>
  <c r="C129" i="25"/>
  <c r="D129" i="25" s="1"/>
  <c r="C128" i="25"/>
  <c r="D128" i="25" s="1"/>
  <c r="C127" i="25"/>
  <c r="D127" i="25" s="1"/>
  <c r="C126" i="25"/>
  <c r="D126" i="25" s="1"/>
  <c r="C125" i="25"/>
  <c r="D125" i="25" s="1"/>
  <c r="C124" i="25"/>
  <c r="D124" i="25" s="1"/>
  <c r="C123" i="25"/>
  <c r="D123" i="25" s="1"/>
  <c r="C122" i="25"/>
  <c r="D122" i="25" s="1"/>
  <c r="C121" i="25"/>
  <c r="D121" i="25" s="1"/>
  <c r="C120" i="25"/>
  <c r="D120" i="25" s="1"/>
  <c r="C119" i="25"/>
  <c r="D119" i="25" s="1"/>
  <c r="C118" i="25"/>
  <c r="D118" i="25" s="1"/>
  <c r="C117" i="25"/>
  <c r="D117" i="25" s="1"/>
  <c r="C116" i="25"/>
  <c r="D116" i="25" s="1"/>
  <c r="C115" i="25"/>
  <c r="D115" i="25" s="1"/>
  <c r="C114" i="25"/>
  <c r="D114" i="25" s="1"/>
  <c r="C113" i="25"/>
  <c r="D113" i="25" s="1"/>
  <c r="C112" i="25"/>
  <c r="D112" i="25" s="1"/>
  <c r="C111" i="25"/>
  <c r="D111" i="25" s="1"/>
  <c r="C110" i="25"/>
  <c r="D110" i="25" s="1"/>
  <c r="C109" i="25"/>
  <c r="D109" i="25" s="1"/>
  <c r="C108" i="25"/>
  <c r="D108" i="25" s="1"/>
  <c r="C107" i="25"/>
  <c r="D107" i="25" s="1"/>
  <c r="C106" i="25"/>
  <c r="D106" i="25" s="1"/>
  <c r="C105" i="25"/>
  <c r="D105" i="25" s="1"/>
  <c r="C104" i="25"/>
  <c r="D104" i="25" s="1"/>
  <c r="C103" i="25"/>
  <c r="D103" i="25" s="1"/>
  <c r="C102" i="25"/>
  <c r="D102" i="25" s="1"/>
  <c r="C101" i="25"/>
  <c r="D101" i="25" s="1"/>
  <c r="C100" i="25"/>
  <c r="D100" i="25" s="1"/>
  <c r="C99" i="25"/>
  <c r="D99" i="25" s="1"/>
  <c r="C98" i="25"/>
  <c r="D98" i="25" s="1"/>
  <c r="C97" i="25"/>
  <c r="D97" i="25" s="1"/>
  <c r="C96" i="25"/>
  <c r="D96" i="25" s="1"/>
  <c r="C95" i="25"/>
  <c r="D95" i="25" s="1"/>
  <c r="C94" i="25"/>
  <c r="D94" i="25" s="1"/>
  <c r="C93" i="25"/>
  <c r="D93" i="25" s="1"/>
  <c r="C92" i="25"/>
  <c r="D92" i="25" s="1"/>
  <c r="C91" i="25"/>
  <c r="D91" i="25" s="1"/>
  <c r="C90" i="25"/>
  <c r="D90" i="25" s="1"/>
  <c r="C89" i="25"/>
  <c r="D89" i="25" s="1"/>
  <c r="C88" i="25"/>
  <c r="D88" i="25" s="1"/>
  <c r="C87" i="25"/>
  <c r="D87" i="25" s="1"/>
  <c r="C86" i="25"/>
  <c r="D86" i="25" s="1"/>
  <c r="C85" i="25"/>
  <c r="D85" i="25" s="1"/>
  <c r="C84" i="25"/>
  <c r="D84" i="25" s="1"/>
  <c r="C83" i="25"/>
  <c r="D83" i="25" s="1"/>
  <c r="C82" i="25"/>
  <c r="D82" i="25" s="1"/>
  <c r="C81" i="25"/>
  <c r="D81" i="25" s="1"/>
  <c r="C80" i="25"/>
  <c r="D80" i="25" s="1"/>
  <c r="C79" i="25"/>
  <c r="D79" i="25" s="1"/>
  <c r="C78" i="25"/>
  <c r="D78" i="25" s="1"/>
  <c r="C77" i="25"/>
  <c r="D77" i="25" s="1"/>
  <c r="C76" i="25"/>
  <c r="D76" i="25" s="1"/>
  <c r="C75" i="25"/>
  <c r="D75" i="25" s="1"/>
  <c r="C74" i="25"/>
  <c r="D74" i="25" s="1"/>
  <c r="C73" i="25"/>
  <c r="D73" i="25" s="1"/>
  <c r="C72" i="25"/>
  <c r="D72" i="25" s="1"/>
  <c r="C71" i="25"/>
  <c r="D71" i="25" s="1"/>
  <c r="C70" i="25"/>
  <c r="D70" i="25" s="1"/>
  <c r="C69" i="25"/>
  <c r="D69" i="25" s="1"/>
  <c r="C68" i="25"/>
  <c r="D68" i="25" s="1"/>
  <c r="C67" i="25"/>
  <c r="D67" i="25" s="1"/>
  <c r="C66" i="25"/>
  <c r="D66" i="25" s="1"/>
  <c r="C65" i="25"/>
  <c r="D65" i="25" s="1"/>
  <c r="C64" i="25"/>
  <c r="D64" i="25" s="1"/>
  <c r="C63" i="25"/>
  <c r="D63" i="25" s="1"/>
  <c r="C62" i="25"/>
  <c r="D62" i="25" s="1"/>
  <c r="C61" i="25"/>
  <c r="D61" i="25" s="1"/>
  <c r="C60" i="25"/>
  <c r="D60" i="25" s="1"/>
  <c r="C59" i="25"/>
  <c r="D59" i="25" s="1"/>
  <c r="C58" i="25"/>
  <c r="D58" i="25" s="1"/>
  <c r="C57" i="25"/>
  <c r="D57" i="25" s="1"/>
  <c r="C56" i="25"/>
  <c r="D56" i="25" s="1"/>
  <c r="C55" i="25"/>
  <c r="D55" i="25" s="1"/>
  <c r="C54" i="25"/>
  <c r="D54" i="25" s="1"/>
  <c r="C53" i="25"/>
  <c r="D53" i="25" s="1"/>
  <c r="C52" i="25"/>
  <c r="D52" i="25" s="1"/>
  <c r="C51" i="25"/>
  <c r="D51" i="25" s="1"/>
  <c r="C50" i="25"/>
  <c r="D50" i="25" s="1"/>
  <c r="C49" i="25"/>
  <c r="D49" i="25" s="1"/>
  <c r="C48" i="25"/>
  <c r="D48" i="25" s="1"/>
  <c r="C47" i="25"/>
  <c r="D47" i="25" s="1"/>
  <c r="C46" i="25"/>
  <c r="D46" i="25" s="1"/>
  <c r="C45" i="25"/>
  <c r="D45" i="25" s="1"/>
  <c r="C44" i="25"/>
  <c r="D44" i="25" s="1"/>
  <c r="C43" i="25"/>
  <c r="D43" i="25" s="1"/>
  <c r="C42" i="25"/>
  <c r="D42" i="25" s="1"/>
  <c r="C41" i="25"/>
  <c r="D41" i="25" s="1"/>
  <c r="C40" i="25"/>
  <c r="D40" i="25" s="1"/>
  <c r="C39" i="25"/>
  <c r="D39" i="25" s="1"/>
  <c r="C38" i="25"/>
  <c r="D38" i="25" s="1"/>
  <c r="C37" i="25"/>
  <c r="D37" i="25" s="1"/>
  <c r="C36" i="25"/>
  <c r="D36" i="25" s="1"/>
  <c r="C35" i="25"/>
  <c r="D35" i="25" s="1"/>
  <c r="C34" i="25"/>
  <c r="D34" i="25" s="1"/>
  <c r="C33" i="25"/>
  <c r="D33" i="25" s="1"/>
  <c r="C32" i="25"/>
  <c r="D32" i="25" s="1"/>
  <c r="C31" i="25"/>
  <c r="D31" i="25" s="1"/>
  <c r="C30" i="25"/>
  <c r="D30" i="25" s="1"/>
  <c r="E8" i="25" l="1"/>
  <c r="E19" i="25" l="1"/>
  <c r="H19" i="25" s="1"/>
  <c r="E18" i="25"/>
  <c r="H18" i="25" s="1"/>
  <c r="E12" i="25"/>
  <c r="B31" i="20"/>
  <c r="B18" i="20"/>
  <c r="C11" i="20"/>
  <c r="B11" i="20"/>
  <c r="D26" i="17"/>
  <c r="B28" i="17"/>
  <c r="F26" i="17"/>
  <c r="J54" i="3"/>
  <c r="B55" i="3"/>
  <c r="C43" i="3"/>
  <c r="L29" i="3"/>
  <c r="B29" i="3"/>
  <c r="C19" i="3"/>
  <c r="H17" i="25" l="1"/>
  <c r="G19" i="25"/>
  <c r="D20" i="23"/>
  <c r="D19" i="23"/>
  <c r="D21" i="23" s="1"/>
  <c r="D17" i="23"/>
  <c r="N13" i="23"/>
  <c r="C13" i="23"/>
  <c r="N11" i="23"/>
  <c r="K11" i="23"/>
  <c r="H11" i="23"/>
  <c r="B54" i="22" l="1"/>
  <c r="B62" i="22"/>
  <c r="B52" i="22"/>
  <c r="F60" i="22"/>
  <c r="E60" i="22"/>
  <c r="D62" i="22" l="1"/>
  <c r="B55" i="22"/>
  <c r="F29" i="22"/>
  <c r="E29" i="22"/>
  <c r="C56" i="22" l="1"/>
  <c r="N58" i="22" s="1"/>
  <c r="N24" i="22"/>
  <c r="C67" i="22"/>
  <c r="C64" i="22"/>
  <c r="C62" i="22"/>
  <c r="C65" i="22"/>
  <c r="C66" i="22"/>
  <c r="C63" i="22"/>
  <c r="B180" i="20"/>
  <c r="B148" i="20"/>
  <c r="B189" i="20"/>
  <c r="B187" i="20"/>
  <c r="B179" i="20"/>
  <c r="B178" i="20"/>
  <c r="B163" i="20"/>
  <c r="B164" i="20" s="1"/>
  <c r="B162" i="20"/>
  <c r="B147" i="20"/>
  <c r="B146" i="20"/>
  <c r="B121" i="20"/>
  <c r="G122" i="20" s="1"/>
  <c r="B82" i="20"/>
  <c r="B86" i="20" s="1"/>
  <c r="B89" i="20" s="1"/>
  <c r="D58" i="20"/>
  <c r="B58" i="20"/>
  <c r="D55" i="20"/>
  <c r="B55" i="20"/>
  <c r="B44" i="20"/>
  <c r="B51" i="20" s="1"/>
  <c r="B52" i="20" s="1"/>
  <c r="D44" i="20"/>
  <c r="D51" i="20" s="1"/>
  <c r="D52" i="20" s="1"/>
  <c r="E62" i="22" l="1"/>
  <c r="F62" i="22" s="1"/>
  <c r="B63" i="22" s="1"/>
  <c r="D63" i="22" s="1"/>
  <c r="E63" i="22" s="1"/>
  <c r="C68" i="22"/>
  <c r="C34" i="22"/>
  <c r="E31" i="22"/>
  <c r="E122" i="20"/>
  <c r="H122" i="20"/>
  <c r="F122" i="20"/>
  <c r="D59" i="20"/>
  <c r="B59" i="20"/>
  <c r="B10" i="20"/>
  <c r="B9" i="20"/>
  <c r="D80" i="18"/>
  <c r="D78" i="18"/>
  <c r="B37" i="18"/>
  <c r="B39" i="18" s="1"/>
  <c r="B54" i="18" s="1"/>
  <c r="B165" i="2"/>
  <c r="B163" i="2"/>
  <c r="E26" i="17"/>
  <c r="C26" i="17"/>
  <c r="B10" i="17"/>
  <c r="J43" i="3"/>
  <c r="J44" i="3" s="1"/>
  <c r="J59" i="3"/>
  <c r="L43" i="3"/>
  <c r="M43" i="3"/>
  <c r="K43" i="3"/>
  <c r="B59" i="3"/>
  <c r="B53" i="3"/>
  <c r="D43" i="3"/>
  <c r="E43" i="3"/>
  <c r="F43" i="3"/>
  <c r="F19" i="3"/>
  <c r="E19" i="3"/>
  <c r="K19" i="3"/>
  <c r="L19" i="3"/>
  <c r="M19" i="3"/>
  <c r="J19" i="3"/>
  <c r="D19" i="3"/>
  <c r="B133" i="2"/>
  <c r="B117" i="2"/>
  <c r="B149" i="2" s="1"/>
  <c r="B150" i="2" s="1"/>
  <c r="F81" i="2"/>
  <c r="D79" i="2"/>
  <c r="D81" i="2" s="1"/>
  <c r="B79" i="2"/>
  <c r="B81" i="2" s="1"/>
  <c r="F73" i="2"/>
  <c r="D71" i="2"/>
  <c r="D73" i="2" s="1"/>
  <c r="B71" i="2"/>
  <c r="B73" i="2" s="1"/>
  <c r="E54" i="2"/>
  <c r="B46" i="2"/>
  <c r="E38" i="2"/>
  <c r="B38" i="2"/>
  <c r="D47" i="2" s="1"/>
  <c r="B18" i="2"/>
  <c r="B10" i="2"/>
  <c r="D19" i="2" s="1"/>
  <c r="B51" i="1"/>
  <c r="B41" i="1"/>
  <c r="B31" i="1"/>
  <c r="E17" i="1"/>
  <c r="E18" i="1"/>
  <c r="B19" i="1"/>
  <c r="E16" i="1" s="1"/>
  <c r="F63" i="22" l="1"/>
  <c r="B64" i="22" s="1"/>
  <c r="D64" i="22" s="1"/>
  <c r="E64" i="22" s="1"/>
  <c r="F64" i="22" s="1"/>
  <c r="B65" i="22" s="1"/>
  <c r="F31" i="22"/>
  <c r="B32" i="22" s="1"/>
  <c r="B67" i="18"/>
  <c r="B68" i="18" s="1"/>
  <c r="B36" i="17"/>
  <c r="I29" i="3"/>
  <c r="B44" i="3"/>
  <c r="I52" i="3"/>
  <c r="J20" i="3"/>
  <c r="B20" i="3"/>
  <c r="E19" i="1"/>
  <c r="D65" i="22" l="1"/>
  <c r="E65" i="22" s="1"/>
  <c r="F65" i="22" s="1"/>
  <c r="B66" i="22" s="1"/>
  <c r="D66" i="22" s="1"/>
  <c r="E66" i="22" s="1"/>
  <c r="F66" i="22" s="1"/>
  <c r="B67" i="22" s="1"/>
  <c r="D67" i="22" s="1"/>
  <c r="E67" i="22" s="1"/>
  <c r="F67" i="22" s="1"/>
  <c r="F37" i="17"/>
  <c r="C37" i="17"/>
  <c r="D37" i="17"/>
  <c r="E37" i="17"/>
  <c r="D32" i="22"/>
  <c r="B38" i="17" l="1"/>
  <c r="B39" i="17" s="1"/>
  <c r="E32" i="22"/>
  <c r="F32" i="22" l="1"/>
  <c r="B33" i="22" s="1"/>
  <c r="D33" i="22" l="1"/>
  <c r="D34" i="22" s="1"/>
  <c r="E68" i="22"/>
  <c r="D68" i="22"/>
  <c r="E33" i="22" l="1"/>
  <c r="F33" i="22" s="1"/>
  <c r="E34" i="22" l="1"/>
</calcChain>
</file>

<file path=xl/sharedStrings.xml><?xml version="1.0" encoding="utf-8"?>
<sst xmlns="http://schemas.openxmlformats.org/spreadsheetml/2006/main" count="470" uniqueCount="169">
  <si>
    <t>Future Value Calculations</t>
  </si>
  <si>
    <t>Present Value Calculations</t>
  </si>
  <si>
    <t>Present Value</t>
  </si>
  <si>
    <t>Future Value</t>
  </si>
  <si>
    <t>Years</t>
  </si>
  <si>
    <t>Rate</t>
  </si>
  <si>
    <t>Retirement Worksheet</t>
  </si>
  <si>
    <t>Annual Retirement Income Need</t>
  </si>
  <si>
    <t>Years until Retirement</t>
  </si>
  <si>
    <t>Years in Retirement</t>
  </si>
  <si>
    <t>Savings Required at Retirement</t>
  </si>
  <si>
    <t>Investment Required Today</t>
  </si>
  <si>
    <t>Annual Investment Required</t>
  </si>
  <si>
    <t>FV</t>
  </si>
  <si>
    <t>PV</t>
  </si>
  <si>
    <t>N</t>
  </si>
  <si>
    <t>I/Y</t>
  </si>
  <si>
    <t>PMT</t>
  </si>
  <si>
    <t>FV_ordinary</t>
  </si>
  <si>
    <t>FV_due</t>
  </si>
  <si>
    <t>or</t>
  </si>
  <si>
    <t>FV_ord (1+i)</t>
  </si>
  <si>
    <t>Because each payment is compounded one additional period.</t>
  </si>
  <si>
    <t>PV_ordinary</t>
  </si>
  <si>
    <t>PV_due</t>
  </si>
  <si>
    <t>PV_ord (1+i)</t>
  </si>
  <si>
    <t>Because each payment in due is discounted less one period.</t>
  </si>
  <si>
    <t>Reject, because this investment cost less than the 250 stated</t>
  </si>
  <si>
    <t>Accept, because you are suppose to pay more for that investment than the 250.</t>
  </si>
  <si>
    <t>Reject, because the interest rate offered is less than the 10% stated</t>
  </si>
  <si>
    <t xml:space="preserve">Accept, because interest rate is much higher than the 10% stated </t>
  </si>
  <si>
    <t>Perpetuity</t>
  </si>
  <si>
    <t>Here you are trying to estimate the stock intrinsic value (estiamted ture value of the stock based RRR)</t>
  </si>
  <si>
    <t>If the stock is selling above this, overvalued--&gt;sell</t>
  </si>
  <si>
    <t>If the stock is selling below this, undervalued--&gt;buy</t>
  </si>
  <si>
    <t>If the stock is selling at this, fairly valued--&gt;hold</t>
  </si>
  <si>
    <t>CF</t>
  </si>
  <si>
    <t>NPV</t>
  </si>
  <si>
    <t>PV for each payment</t>
  </si>
  <si>
    <t>Second Method use the NPV</t>
  </si>
  <si>
    <t>PV of Uneven CF</t>
  </si>
  <si>
    <t>First method: Perform individual PV for each payment</t>
  </si>
  <si>
    <t>Period</t>
  </si>
  <si>
    <t>-</t>
  </si>
  <si>
    <t>FV of Uneven CF</t>
  </si>
  <si>
    <t>First method: Perform individual FV for each payment</t>
  </si>
  <si>
    <t>If CF occurred at the beginning of the period (due)</t>
  </si>
  <si>
    <t xml:space="preserve">Because each payment is discounted one additional time, then the PV of this uneven CF is </t>
  </si>
  <si>
    <t>NPV=PV</t>
  </si>
  <si>
    <t xml:space="preserve">If CF occurred at the end of the period </t>
  </si>
  <si>
    <t>FV for each payment</t>
  </si>
  <si>
    <t xml:space="preserve">Take the FV of this as lump sum = </t>
  </si>
  <si>
    <t>Third Method use the neasted NPV</t>
  </si>
  <si>
    <t>FV for due = FV ord. (1+i) because each payment is compounded for one additional period</t>
  </si>
  <si>
    <t>FV due</t>
  </si>
  <si>
    <t>Solve for I</t>
  </si>
  <si>
    <t>Use the IRR</t>
  </si>
  <si>
    <t>IRR</t>
  </si>
  <si>
    <t>For Check change the cost of the investment</t>
  </si>
  <si>
    <t>PV - Cost = always</t>
  </si>
  <si>
    <t>we can change the CF, they do not need to be constant</t>
  </si>
  <si>
    <t>N_ordianry</t>
  </si>
  <si>
    <t>N_due</t>
  </si>
  <si>
    <t>Because you are earning more interest on interest</t>
  </si>
  <si>
    <t>Steps in soloving this problem</t>
  </si>
  <si>
    <t>M</t>
  </si>
  <si>
    <t xml:space="preserve">1- Determine the PV of that annuity at year 30. </t>
  </si>
  <si>
    <t xml:space="preserve">2- Determine the PV of the amount needed in 30 years. </t>
  </si>
  <si>
    <t xml:space="preserve">A. The total investment that Ahmed needs to make right now is </t>
  </si>
  <si>
    <t>He need to have this much at the beginning of year 30  to get the annuity of 125, 000 for 35 years</t>
  </si>
  <si>
    <t xml:space="preserve">Needed to invest right now to reach the goal. </t>
  </si>
  <si>
    <t>2- Determine the annual investment needed to reach the goal</t>
  </si>
  <si>
    <t xml:space="preserve">Needed to invest annualy from year 1 reach the goal. </t>
  </si>
  <si>
    <t>B. The annual investment that Ahmed needs to make starting from year the end of year 1</t>
  </si>
  <si>
    <t>The problem can be solve in a more efficient way if you know what you are doing:</t>
  </si>
  <si>
    <t>Interest rates</t>
  </si>
  <si>
    <t>period</t>
  </si>
  <si>
    <t>Inom</t>
  </si>
  <si>
    <t>comp period</t>
  </si>
  <si>
    <t>EAR or EFF</t>
  </si>
  <si>
    <t xml:space="preserve">are solved </t>
  </si>
  <si>
    <t>solve in class</t>
  </si>
  <si>
    <t>Account 1</t>
  </si>
  <si>
    <t>Account2</t>
  </si>
  <si>
    <t>EAR</t>
  </si>
  <si>
    <t>Decision</t>
  </si>
  <si>
    <t>choose this</t>
  </si>
  <si>
    <t>NO</t>
  </si>
  <si>
    <t>FV of $100 using the EAR</t>
  </si>
  <si>
    <t>FV of $100 using the adjustment to N and I/Y</t>
  </si>
  <si>
    <t>One way to solve this is to use EAR</t>
  </si>
  <si>
    <t>Another way is to adjust for frequent compounding</t>
  </si>
  <si>
    <t>Iper</t>
  </si>
  <si>
    <t>I per</t>
  </si>
  <si>
    <t>FV for each CF</t>
  </si>
  <si>
    <t>OR</t>
  </si>
  <si>
    <t>This is the maxium amount you should pay for this annuity</t>
  </si>
  <si>
    <t>N = 5x12</t>
  </si>
  <si>
    <t>Iper = 12%/12 =</t>
  </si>
  <si>
    <t>should reject that offer</t>
  </si>
  <si>
    <t>N = 2x12</t>
  </si>
  <si>
    <t>Iper = 16.9%/12 =</t>
  </si>
  <si>
    <t>Iper = 15%/12 =</t>
  </si>
  <si>
    <t>&gt; 3500 the original cost, Thus, buy with cash</t>
  </si>
  <si>
    <t xml:space="preserve">Iper = </t>
  </si>
  <si>
    <t>OR we can compare the interest rates</t>
  </si>
  <si>
    <t xml:space="preserve">Compute the I nom = Iper x 12 = </t>
  </si>
  <si>
    <t xml:space="preserve">&gt; than stated I nom. of 15%. </t>
  </si>
  <si>
    <t>Thus, the interest we are paying for getting the loan is in fact higher than what is stated. Thus, buy by cash</t>
  </si>
  <si>
    <t xml:space="preserve">Period </t>
  </si>
  <si>
    <t>Beginning Balance</t>
  </si>
  <si>
    <t>Interest</t>
  </si>
  <si>
    <t>Principle</t>
  </si>
  <si>
    <t>Ending Balance</t>
  </si>
  <si>
    <t>Total</t>
  </si>
  <si>
    <t>1*int_rate</t>
  </si>
  <si>
    <t>N = 3*2</t>
  </si>
  <si>
    <t>Iper = 10%/2</t>
  </si>
  <si>
    <t>years</t>
  </si>
  <si>
    <t>1…..</t>
  </si>
  <si>
    <t>….12</t>
  </si>
  <si>
    <t>….24</t>
  </si>
  <si>
    <t>……</t>
  </si>
  <si>
    <t>….48</t>
  </si>
  <si>
    <t>…………………………..</t>
  </si>
  <si>
    <t>I</t>
  </si>
  <si>
    <t>Compounded annualy</t>
  </si>
  <si>
    <t>I_nom</t>
  </si>
  <si>
    <t>N_adj=MxN =</t>
  </si>
  <si>
    <t>I_per=I_nom / M =</t>
  </si>
  <si>
    <t>not considering compounding</t>
  </si>
  <si>
    <t>64-20+1</t>
  </si>
  <si>
    <t>Market Index: S&amp;P 500</t>
  </si>
  <si>
    <t>Date</t>
  </si>
  <si>
    <t>S&amp;P500</t>
  </si>
  <si>
    <t>S&amp;P Gross Return</t>
  </si>
  <si>
    <t>S&amp;P Daily Return</t>
  </si>
  <si>
    <t xml:space="preserve">Since we have Dialy Data, Then </t>
  </si>
  <si>
    <t xml:space="preserve">Makes the compounding period (M)= </t>
  </si>
  <si>
    <t>Total Number of periods (N)</t>
  </si>
  <si>
    <t>Average Dialy return</t>
  </si>
  <si>
    <t>Average monthly return</t>
  </si>
  <si>
    <t>Average annual return</t>
  </si>
  <si>
    <t>Total compounded return for the enitre period</t>
  </si>
  <si>
    <t>To Check</t>
  </si>
  <si>
    <t>Calculating the Arthematic Average Return (Not considering compounding effects)</t>
  </si>
  <si>
    <t>Calculating the Compounding Average Return</t>
  </si>
  <si>
    <t>How to calculate the compounded and average return from a time series data</t>
  </si>
  <si>
    <t>Price</t>
  </si>
  <si>
    <t>retun</t>
  </si>
  <si>
    <t>gross return</t>
  </si>
  <si>
    <t>average</t>
  </si>
  <si>
    <t>compound</t>
  </si>
  <si>
    <t>100*(1+g)</t>
  </si>
  <si>
    <t xml:space="preserve">arthematic average implies that our position has not changed from investing. </t>
  </si>
  <si>
    <t>However considering compounding will provide us with our real position (a loss of $25)</t>
  </si>
  <si>
    <t>geomean. It only allows for max 255 values</t>
  </si>
  <si>
    <t xml:space="preserve">  </t>
  </si>
  <si>
    <t>product function</t>
  </si>
  <si>
    <t>Compounded Average dialy return</t>
  </si>
  <si>
    <t>Compounded Average monthly return</t>
  </si>
  <si>
    <t>Compounded Average anuual return</t>
  </si>
  <si>
    <t>Total interest rate paid =</t>
  </si>
  <si>
    <t>Total interest paid</t>
  </si>
  <si>
    <t>m</t>
  </si>
  <si>
    <t xml:space="preserve">The profit that saudi banks can make by charging interest this way is </t>
  </si>
  <si>
    <t>I_per</t>
  </si>
  <si>
    <t>PMT =(1000 + 300)/3</t>
  </si>
  <si>
    <t>PMT= (1000 + 300)/6</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</si>
</sst>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_);[Red]\(&quot;$&quot;#,##0\)"/>
    <numFmt numFmtId="8" formatCode="&quot;$&quot;#,##0.00_);[Red]\(&quot;$&quot;#,##0.00\)"/>
    <numFmt numFmtId="164" formatCode="&quot;$&quot;#,##0.00"/>
    <numFmt numFmtId="165" formatCode="0.0%"/>
    <numFmt numFmtId="166" formatCode="#,##0.0_);[Red]\(#,##0.0\)"/>
    <numFmt numFmtId="167" formatCode="0\ &quot;year ord. annuity&quot;"/>
    <numFmt numFmtId="168" formatCode="0\ &quot;year annuity due&quot;"/>
    <numFmt numFmtId="169" formatCode="&quot;$&quot;#,##0"/>
    <numFmt numFmtId="170" formatCode="\3\x\3\6\5\=0"/>
    <numFmt numFmtId="171" formatCode="&quot;5.5%/365=&quot;0.000%"/>
    <numFmt numFmtId="172" formatCode="\1\x\3\6\5\=0"/>
    <numFmt numFmtId="173" formatCode="\1\x\2\=0"/>
    <numFmt numFmtId="174" formatCode="&quot;5.25%/365=&quot;0.000%"/>
    <numFmt numFmtId="175" formatCode="&quot;5.3%/2=&quot;0.000%"/>
    <numFmt numFmtId="176" formatCode="0&quot; Year&quot;"/>
    <numFmt numFmtId="177" formatCode="&quot;PV= &quot;#,##0"/>
    <numFmt numFmtId="178" formatCode="&quot;Baloon= &quot;#,##0"/>
    <numFmt numFmtId="179" formatCode="#,##0.0000"/>
    <numFmt numFmtId="180" formatCode="0&quot; Month&quot;"/>
    <numFmt numFmtId="181" formatCode="0&quot; Day&quot;"/>
    <numFmt numFmtId="182" formatCode="0.000%"/>
    <numFmt numFmtId="183" formatCode="0.000"/>
    <numFmt numFmtId="184" formatCode="0.000000000000000"/>
  </numFmts>
  <fonts count="32" x14ac:knownFonts="1">
    <font>
      <sz val="11"/>
      <name val="Times New Roman"/>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b/>
      <sz val="11"/>
      <name val="Times New Roman"/>
      <family val="1"/>
    </font>
    <font>
      <b/>
      <sz val="10"/>
      <name val="Times New Roman"/>
      <family val="1"/>
    </font>
    <font>
      <sz val="11"/>
      <name val="Times New Roman"/>
      <family val="1"/>
    </font>
    <font>
      <sz val="11"/>
      <color indexed="9"/>
      <name val="Times New Roman"/>
      <family val="1"/>
    </font>
    <font>
      <sz val="8.8000000000000007"/>
      <color rgb="FFF0AD00"/>
      <name val="Wingdings 2"/>
      <family val="1"/>
      <charset val="2"/>
    </font>
    <font>
      <b/>
      <sz val="18"/>
      <name val="Times New Roman"/>
      <family val="1"/>
    </font>
    <font>
      <sz val="16"/>
      <name val="Times New Roman"/>
      <family val="1"/>
    </font>
    <font>
      <b/>
      <sz val="14"/>
      <name val="Times New Roman"/>
      <family val="1"/>
    </font>
    <font>
      <b/>
      <u/>
      <sz val="11"/>
      <name val="Times New Roman"/>
      <family val="1"/>
    </font>
    <font>
      <sz val="11"/>
      <color rgb="FF000000"/>
      <name val="Times New Roman"/>
      <family val="1"/>
    </font>
    <font>
      <b/>
      <sz val="11"/>
      <color theme="1"/>
      <name val="Calibri"/>
      <family val="2"/>
      <scheme val="minor"/>
    </font>
    <font>
      <sz val="10"/>
      <name val="Arial"/>
      <family val="2"/>
    </font>
    <font>
      <b/>
      <sz val="14"/>
      <name val="Arial"/>
      <family val="2"/>
    </font>
    <font>
      <sz val="14"/>
      <name val="Arial"/>
      <family val="2"/>
    </font>
    <font>
      <b/>
      <sz val="12"/>
      <name val="Arial"/>
      <family val="2"/>
    </font>
    <font>
      <b/>
      <sz val="12"/>
      <color rgb="FF0000FF"/>
      <name val="Calibri"/>
      <family val="2"/>
      <scheme val="minor"/>
    </font>
    <font>
      <b/>
      <sz val="11"/>
      <color rgb="FF0000FF"/>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0"/>
      <color rgb="FF0000FF"/>
      <name val="Arial"/>
      <family val="2"/>
    </font>
    <font>
      <sz val="12"/>
      <name val="Arial"/>
      <family val="2"/>
    </font>
    <font>
      <b/>
      <sz val="18"/>
      <color theme="1"/>
      <name val="Calibri"/>
      <family val="2"/>
      <scheme val="minor"/>
    </font>
    <font>
      <sz val="11"/>
      <color rgb="FF0000FF"/>
      <name val="Calibri"/>
      <family val="2"/>
      <scheme val="minor"/>
    </font>
    <font>
      <sz val="11"/>
      <color rgb="FF0000FF"/>
      <name val="Times New Roman"/>
      <family val="1"/>
    </font>
    <font>
      <b/>
      <sz val="20"/>
      <color rgb="FFFF0000"/>
      <name val="Calibri"/>
      <family val="2"/>
      <scheme val="minor"/>
    </font>
    <font>
      <b/>
      <sz val="11"/>
      <color rgb="FFFF0000"/>
      <name val="Times New Roman"/>
      <family val="1"/>
    </font>
  </fonts>
  <fills count="13">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FFC000"/>
        <bgColor indexed="64"/>
      </patternFill>
    </fill>
    <fill>
      <patternFill patternType="solid">
        <fgColor rgb="FF00B0F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C000"/>
        <bgColor indexed="11"/>
      </patternFill>
    </fill>
    <fill>
      <patternFill patternType="solid">
        <fgColor theme="9" tint="0.39997558519241921"/>
        <bgColor indexed="64"/>
      </patternFill>
    </fill>
    <fill>
      <patternFill patternType="solid">
        <fgColor rgb="FFC00000"/>
        <bgColor indexed="64"/>
      </patternFill>
    </fill>
    <fill>
      <patternFill patternType="solid">
        <fgColor theme="9" tint="-0.249977111117893"/>
        <bgColor indexed="64"/>
      </patternFill>
    </fill>
  </fills>
  <borders count="22">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40" fontId="4" fillId="0" borderId="0" applyFont="0" applyFill="0" applyBorder="0" applyAlignment="0" applyProtection="0"/>
    <xf numFmtId="9" fontId="4" fillId="0" borderId="0" applyFont="0" applyFill="0" applyBorder="0" applyAlignment="0" applyProtection="0"/>
    <xf numFmtId="0" fontId="16" fillId="0" borderId="0"/>
    <xf numFmtId="0" fontId="16" fillId="0" borderId="0"/>
    <xf numFmtId="0" fontId="3" fillId="0" borderId="0"/>
    <xf numFmtId="9" fontId="3" fillId="0" borderId="0" applyFont="0" applyFill="0" applyBorder="0" applyAlignment="0" applyProtection="0"/>
    <xf numFmtId="0" fontId="16" fillId="0" borderId="0"/>
    <xf numFmtId="0" fontId="2" fillId="0" borderId="0"/>
    <xf numFmtId="9" fontId="2" fillId="0" borderId="0" applyFont="0" applyFill="0" applyBorder="0" applyAlignment="0" applyProtection="0"/>
  </cellStyleXfs>
  <cellXfs count="307">
    <xf numFmtId="0" fontId="0" fillId="0" borderId="0" xfId="0"/>
    <xf numFmtId="8" fontId="0" fillId="0" borderId="0" xfId="0" applyNumberFormat="1"/>
    <xf numFmtId="9" fontId="0" fillId="0" borderId="0" xfId="0" applyNumberFormat="1"/>
    <xf numFmtId="10" fontId="0" fillId="0" borderId="0" xfId="0" applyNumberFormat="1"/>
    <xf numFmtId="0" fontId="0" fillId="0" borderId="0" xfId="0" applyAlignment="1">
      <alignment horizontal="center"/>
    </xf>
    <xf numFmtId="10" fontId="0" fillId="0" borderId="0" xfId="0" applyNumberFormat="1" applyAlignment="1">
      <alignment horizontal="center"/>
    </xf>
    <xf numFmtId="9" fontId="0" fillId="0" borderId="0" xfId="2" applyFont="1"/>
    <xf numFmtId="40" fontId="0" fillId="0" borderId="0" xfId="1" applyFont="1"/>
    <xf numFmtId="0" fontId="5" fillId="0" borderId="1" xfId="0" applyFont="1" applyBorder="1" applyAlignment="1">
      <alignment horizontal="centerContinuous"/>
    </xf>
    <xf numFmtId="0" fontId="0" fillId="0" borderId="1" xfId="0" applyBorder="1" applyAlignment="1">
      <alignment horizontal="centerContinuous"/>
    </xf>
    <xf numFmtId="0" fontId="0" fillId="0" borderId="1" xfId="0" applyBorder="1" applyAlignment="1">
      <alignment horizontal="center"/>
    </xf>
    <xf numFmtId="40" fontId="0" fillId="0" borderId="0" xfId="1" applyNumberFormat="1" applyFont="1"/>
    <xf numFmtId="0" fontId="0" fillId="0" borderId="1" xfId="0" applyBorder="1"/>
    <xf numFmtId="10" fontId="0" fillId="0" borderId="0" xfId="2" applyNumberFormat="1" applyFont="1"/>
    <xf numFmtId="0" fontId="7" fillId="0" borderId="0" xfId="0" applyFont="1"/>
    <xf numFmtId="0" fontId="7" fillId="0" borderId="0" xfId="0" applyFont="1" applyAlignment="1">
      <alignment horizontal="center"/>
    </xf>
    <xf numFmtId="38" fontId="7" fillId="0" borderId="0" xfId="1" applyNumberFormat="1" applyFont="1"/>
    <xf numFmtId="10" fontId="7" fillId="0" borderId="0" xfId="2" applyNumberFormat="1" applyFont="1"/>
    <xf numFmtId="10" fontId="7" fillId="0" borderId="1" xfId="2" applyNumberFormat="1" applyFont="1" applyBorder="1"/>
    <xf numFmtId="8" fontId="7" fillId="0" borderId="0" xfId="0" applyNumberFormat="1" applyFont="1" applyAlignment="1">
      <alignment horizontal="center"/>
    </xf>
    <xf numFmtId="10" fontId="7" fillId="0" borderId="0" xfId="2" applyNumberFormat="1" applyFont="1" applyFill="1"/>
    <xf numFmtId="0" fontId="0" fillId="2" borderId="0" xfId="0" applyFill="1"/>
    <xf numFmtId="40" fontId="7" fillId="2" borderId="0" xfId="1" applyNumberFormat="1" applyFont="1" applyFill="1"/>
    <xf numFmtId="2" fontId="7" fillId="2" borderId="0" xfId="1" applyNumberFormat="1" applyFont="1" applyFill="1"/>
    <xf numFmtId="0" fontId="7" fillId="2" borderId="0" xfId="0" applyFont="1" applyFill="1"/>
    <xf numFmtId="10" fontId="7" fillId="2" borderId="0" xfId="2" applyNumberFormat="1" applyFont="1" applyFill="1"/>
    <xf numFmtId="40" fontId="0" fillId="2" borderId="0" xfId="1" applyFont="1" applyFill="1"/>
    <xf numFmtId="4" fontId="7" fillId="0" borderId="0" xfId="1" applyNumberFormat="1" applyFont="1"/>
    <xf numFmtId="0" fontId="0" fillId="0" borderId="0" xfId="1" applyNumberFormat="1" applyFont="1"/>
    <xf numFmtId="9" fontId="0" fillId="0" borderId="0" xfId="1" applyNumberFormat="1" applyFont="1"/>
    <xf numFmtId="38" fontId="0" fillId="2" borderId="0" xfId="1" applyNumberFormat="1" applyFont="1" applyFill="1"/>
    <xf numFmtId="166" fontId="0" fillId="2" borderId="0" xfId="1" applyNumberFormat="1" applyFont="1" applyFill="1"/>
    <xf numFmtId="0" fontId="7" fillId="0" borderId="0" xfId="0" applyFont="1" applyFill="1"/>
    <xf numFmtId="38" fontId="0" fillId="0" borderId="0" xfId="1" applyNumberFormat="1" applyFont="1" applyFill="1"/>
    <xf numFmtId="0" fontId="0" fillId="0" borderId="0" xfId="1" applyNumberFormat="1" applyFont="1" applyFill="1"/>
    <xf numFmtId="0" fontId="0" fillId="2" borderId="0" xfId="1" applyNumberFormat="1" applyFont="1" applyFill="1"/>
    <xf numFmtId="3" fontId="7" fillId="0" borderId="0" xfId="1" applyNumberFormat="1" applyFont="1"/>
    <xf numFmtId="165" fontId="0" fillId="2" borderId="0" xfId="1" applyNumberFormat="1" applyFont="1" applyFill="1"/>
    <xf numFmtId="2" fontId="0" fillId="2" borderId="0" xfId="1" applyNumberFormat="1" applyFont="1" applyFill="1"/>
    <xf numFmtId="0" fontId="9" fillId="0" borderId="0" xfId="0" applyFont="1" applyAlignment="1">
      <alignment horizontal="left" vertical="center" indent="3" readingOrder="1"/>
    </xf>
    <xf numFmtId="8" fontId="0" fillId="2" borderId="0" xfId="0" applyNumberFormat="1" applyFill="1"/>
    <xf numFmtId="8" fontId="0" fillId="0" borderId="0" xfId="0" applyNumberFormat="1" applyFill="1"/>
    <xf numFmtId="4" fontId="0" fillId="2" borderId="0" xfId="1" applyNumberFormat="1" applyFont="1" applyFill="1"/>
    <xf numFmtId="40" fontId="8" fillId="0" borderId="0" xfId="1" applyNumberFormat="1" applyFont="1" applyFill="1"/>
    <xf numFmtId="0" fontId="0" fillId="0" borderId="0" xfId="0" applyFill="1"/>
    <xf numFmtId="0" fontId="0" fillId="6" borderId="0" xfId="0" applyFill="1"/>
    <xf numFmtId="4" fontId="0" fillId="0" borderId="0" xfId="0" applyNumberFormat="1" applyAlignment="1">
      <alignment horizontal="center" vertical="center"/>
    </xf>
    <xf numFmtId="0" fontId="0" fillId="0" borderId="0" xfId="0" applyAlignment="1">
      <alignment horizontal="center" vertical="center"/>
    </xf>
    <xf numFmtId="9" fontId="0" fillId="0" borderId="0" xfId="2" applyFont="1" applyAlignment="1">
      <alignment horizontal="center" vertical="center"/>
    </xf>
    <xf numFmtId="0" fontId="5" fillId="0" borderId="0" xfId="0" applyFont="1"/>
    <xf numFmtId="40" fontId="0" fillId="0" borderId="0" xfId="1" applyFont="1" applyAlignment="1">
      <alignment horizontal="center"/>
    </xf>
    <xf numFmtId="0" fontId="0" fillId="0" borderId="0" xfId="1" applyNumberFormat="1" applyFont="1" applyAlignment="1">
      <alignment horizontal="center"/>
    </xf>
    <xf numFmtId="4" fontId="7" fillId="0" borderId="0" xfId="1" applyNumberFormat="1" applyFont="1" applyAlignment="1">
      <alignment horizontal="center"/>
    </xf>
    <xf numFmtId="9" fontId="0" fillId="0" borderId="0" xfId="1" applyNumberFormat="1" applyFont="1" applyAlignment="1">
      <alignment horizontal="center"/>
    </xf>
    <xf numFmtId="2" fontId="0" fillId="2" borderId="0" xfId="1" applyNumberFormat="1" applyFont="1" applyFill="1" applyAlignment="1">
      <alignment horizontal="center"/>
    </xf>
    <xf numFmtId="0" fontId="7" fillId="0" borderId="1" xfId="0" applyFont="1" applyBorder="1"/>
    <xf numFmtId="0" fontId="0" fillId="0" borderId="1" xfId="0" applyBorder="1" applyAlignment="1">
      <alignment horizontal="center" vertical="center"/>
    </xf>
    <xf numFmtId="0" fontId="5" fillId="6" borderId="0" xfId="0" applyFont="1" applyFill="1"/>
    <xf numFmtId="4" fontId="0" fillId="6" borderId="0" xfId="0" applyNumberFormat="1" applyFill="1" applyAlignment="1">
      <alignment horizontal="center" vertical="center"/>
    </xf>
    <xf numFmtId="0" fontId="0" fillId="6" borderId="0" xfId="0" applyFill="1" applyAlignment="1">
      <alignment horizontal="center" vertical="center"/>
    </xf>
    <xf numFmtId="4" fontId="7" fillId="0" borderId="0" xfId="0" applyNumberFormat="1" applyFont="1" applyAlignment="1">
      <alignment horizontal="center" vertical="center"/>
    </xf>
    <xf numFmtId="0" fontId="0" fillId="3" borderId="0" xfId="0" applyFill="1"/>
    <xf numFmtId="0" fontId="5" fillId="2" borderId="0" xfId="0" applyFont="1" applyFill="1" applyAlignment="1">
      <alignment horizontal="left" vertical="center"/>
    </xf>
    <xf numFmtId="4" fontId="5" fillId="2" borderId="0" xfId="0" applyNumberFormat="1" applyFont="1" applyFill="1" applyAlignment="1">
      <alignment horizontal="center" vertical="center"/>
    </xf>
    <xf numFmtId="0" fontId="5" fillId="0" borderId="0" xfId="0" applyFont="1" applyAlignment="1">
      <alignment horizontal="center" vertical="center"/>
    </xf>
    <xf numFmtId="0" fontId="5" fillId="2" borderId="0" xfId="0" applyFont="1" applyFill="1"/>
    <xf numFmtId="8" fontId="5" fillId="2" borderId="0" xfId="0" applyNumberFormat="1" applyFont="1" applyFill="1"/>
    <xf numFmtId="0" fontId="5" fillId="2" borderId="0" xfId="0" applyFont="1" applyFill="1" applyAlignment="1">
      <alignment horizontal="center" vertical="center"/>
    </xf>
    <xf numFmtId="0" fontId="10" fillId="0" borderId="1" xfId="0" applyFont="1" applyBorder="1" applyAlignment="1">
      <alignment horizontal="centerContinuous"/>
    </xf>
    <xf numFmtId="0" fontId="5" fillId="0" borderId="0" xfId="0" applyFont="1" applyFill="1"/>
    <xf numFmtId="8" fontId="5" fillId="2" borderId="0" xfId="0" applyNumberFormat="1" applyFont="1" applyFill="1" applyAlignment="1">
      <alignment horizontal="center"/>
    </xf>
    <xf numFmtId="8" fontId="5" fillId="0" borderId="0" xfId="0" applyNumberFormat="1" applyFont="1" applyFill="1"/>
    <xf numFmtId="164" fontId="5" fillId="2" borderId="0" xfId="0" applyNumberFormat="1" applyFont="1" applyFill="1" applyAlignment="1">
      <alignment horizontal="center" vertical="center"/>
    </xf>
    <xf numFmtId="9" fontId="5" fillId="2" borderId="0" xfId="0" applyNumberFormat="1" applyFont="1" applyFill="1"/>
    <xf numFmtId="9" fontId="5" fillId="0" borderId="0" xfId="0" applyNumberFormat="1" applyFont="1" applyFill="1"/>
    <xf numFmtId="9" fontId="7" fillId="0" borderId="0" xfId="0" applyNumberFormat="1" applyFont="1"/>
    <xf numFmtId="0" fontId="7" fillId="0" borderId="0" xfId="0" applyNumberFormat="1" applyFont="1"/>
    <xf numFmtId="0" fontId="7" fillId="0" borderId="0" xfId="0" applyNumberFormat="1" applyFont="1" applyFill="1"/>
    <xf numFmtId="8" fontId="7" fillId="0" borderId="0" xfId="0" applyNumberFormat="1" applyFont="1" applyFill="1"/>
    <xf numFmtId="9" fontId="7" fillId="0" borderId="0" xfId="0" applyNumberFormat="1" applyFont="1" applyFill="1"/>
    <xf numFmtId="4" fontId="7" fillId="2" borderId="0" xfId="1" applyNumberFormat="1" applyFont="1" applyFill="1"/>
    <xf numFmtId="164" fontId="0" fillId="0" borderId="0" xfId="0" applyNumberFormat="1"/>
    <xf numFmtId="169" fontId="0" fillId="0" borderId="0" xfId="0" applyNumberFormat="1"/>
    <xf numFmtId="0" fontId="0" fillId="8" borderId="0" xfId="0" applyFill="1"/>
    <xf numFmtId="0" fontId="12" fillId="8" borderId="0" xfId="0" applyFont="1" applyFill="1"/>
    <xf numFmtId="0" fontId="5" fillId="8" borderId="0" xfId="0" applyFont="1" applyFill="1"/>
    <xf numFmtId="164" fontId="5" fillId="2" borderId="0" xfId="0" applyNumberFormat="1" applyFont="1" applyFill="1"/>
    <xf numFmtId="164" fontId="7" fillId="0" borderId="0" xfId="0" applyNumberFormat="1" applyFont="1" applyFill="1"/>
    <xf numFmtId="0" fontId="7" fillId="0" borderId="1" xfId="0" applyFont="1" applyBorder="1" applyAlignment="1">
      <alignment horizontal="centerContinuous"/>
    </xf>
    <xf numFmtId="0" fontId="5" fillId="2" borderId="0" xfId="0" applyFont="1" applyFill="1" applyAlignment="1">
      <alignment horizontal="center"/>
    </xf>
    <xf numFmtId="3" fontId="0" fillId="0" borderId="0" xfId="0" applyNumberFormat="1"/>
    <xf numFmtId="170" fontId="7" fillId="0" borderId="0" xfId="0" applyNumberFormat="1" applyFont="1"/>
    <xf numFmtId="171" fontId="0" fillId="0" borderId="0" xfId="2" applyNumberFormat="1" applyFont="1"/>
    <xf numFmtId="10" fontId="5" fillId="2" borderId="0" xfId="2" applyNumberFormat="1" applyFont="1" applyFill="1"/>
    <xf numFmtId="10" fontId="0" fillId="0" borderId="0" xfId="0" applyNumberFormat="1" applyAlignment="1">
      <alignment horizontal="center" vertical="center"/>
    </xf>
    <xf numFmtId="10" fontId="5" fillId="2" borderId="0" xfId="2" applyNumberFormat="1" applyFont="1" applyFill="1" applyAlignment="1">
      <alignment horizontal="center" vertical="center"/>
    </xf>
    <xf numFmtId="0" fontId="7" fillId="0" borderId="0" xfId="0" applyFont="1" applyAlignment="1">
      <alignment horizontal="center" vertical="center"/>
    </xf>
    <xf numFmtId="8" fontId="5" fillId="2" borderId="0" xfId="0" applyNumberFormat="1" applyFont="1" applyFill="1" applyAlignment="1">
      <alignment horizontal="center" vertical="center"/>
    </xf>
    <xf numFmtId="172" fontId="7" fillId="0" borderId="0" xfId="0" applyNumberFormat="1" applyFont="1" applyAlignment="1">
      <alignment horizontal="center" vertical="center"/>
    </xf>
    <xf numFmtId="173" fontId="7" fillId="0" borderId="0" xfId="0" applyNumberFormat="1" applyFont="1" applyAlignment="1">
      <alignment horizontal="center" vertical="center"/>
    </xf>
    <xf numFmtId="174" fontId="0" fillId="0" borderId="0" xfId="2" applyNumberFormat="1" applyFont="1"/>
    <xf numFmtId="175" fontId="0" fillId="0" borderId="0" xfId="2" applyNumberFormat="1" applyFont="1"/>
    <xf numFmtId="0" fontId="13" fillId="6" borderId="0" xfId="0" applyFont="1" applyFill="1" applyAlignment="1">
      <alignment horizontal="centerContinuous" vertical="center"/>
    </xf>
    <xf numFmtId="0" fontId="12" fillId="4" borderId="0" xfId="0" applyFont="1" applyFill="1"/>
    <xf numFmtId="0" fontId="0" fillId="4" borderId="0" xfId="0" applyFill="1"/>
    <xf numFmtId="0" fontId="5" fillId="0" borderId="1" xfId="0" applyFont="1" applyFill="1" applyBorder="1"/>
    <xf numFmtId="9" fontId="5" fillId="0" borderId="1" xfId="0" applyNumberFormat="1" applyFont="1" applyFill="1" applyBorder="1"/>
    <xf numFmtId="8" fontId="0" fillId="0" borderId="1" xfId="0" applyNumberFormat="1" applyBorder="1"/>
    <xf numFmtId="8" fontId="0" fillId="0" borderId="1" xfId="0" applyNumberFormat="1" applyFill="1" applyBorder="1"/>
    <xf numFmtId="0" fontId="0" fillId="0" borderId="0" xfId="0" applyBorder="1"/>
    <xf numFmtId="0" fontId="7" fillId="0" borderId="1" xfId="0" applyFont="1" applyBorder="1" applyAlignment="1">
      <alignment horizontal="center" vertical="center"/>
    </xf>
    <xf numFmtId="0" fontId="5" fillId="5" borderId="0" xfId="0" applyFont="1" applyFill="1" applyAlignment="1">
      <alignment horizontal="center" vertical="center"/>
    </xf>
    <xf numFmtId="10" fontId="5" fillId="5" borderId="0" xfId="2" applyNumberFormat="1" applyFont="1" applyFill="1" applyAlignment="1">
      <alignment horizontal="center" vertical="center"/>
    </xf>
    <xf numFmtId="0" fontId="5" fillId="5" borderId="0" xfId="0" applyFont="1" applyFill="1" applyAlignment="1">
      <alignment horizontal="center"/>
    </xf>
    <xf numFmtId="8" fontId="5" fillId="5" borderId="0" xfId="0" applyNumberFormat="1" applyFont="1" applyFill="1" applyAlignment="1">
      <alignment horizontal="center"/>
    </xf>
    <xf numFmtId="8" fontId="5" fillId="5" borderId="0" xfId="0" applyNumberFormat="1" applyFont="1" applyFill="1" applyAlignment="1">
      <alignment horizontal="center" vertical="center"/>
    </xf>
    <xf numFmtId="0" fontId="5" fillId="5" borderId="0" xfId="0" applyFont="1" applyFill="1"/>
    <xf numFmtId="10" fontId="5" fillId="5" borderId="0" xfId="2" applyNumberFormat="1" applyFont="1" applyFill="1"/>
    <xf numFmtId="0" fontId="7" fillId="5" borderId="0" xfId="0" applyFont="1" applyFill="1"/>
    <xf numFmtId="8" fontId="0" fillId="5" borderId="0" xfId="0" applyNumberFormat="1" applyFill="1"/>
    <xf numFmtId="8" fontId="5" fillId="5" borderId="0" xfId="0" applyNumberFormat="1" applyFont="1" applyFill="1"/>
    <xf numFmtId="0" fontId="5" fillId="2" borderId="0" xfId="0" applyFont="1" applyFill="1" applyBorder="1"/>
    <xf numFmtId="164" fontId="5" fillId="2" borderId="0" xfId="0" applyNumberFormat="1" applyFont="1" applyFill="1" applyBorder="1"/>
    <xf numFmtId="0" fontId="7" fillId="3" borderId="0" xfId="0" applyFont="1" applyFill="1"/>
    <xf numFmtId="10" fontId="5" fillId="0" borderId="0" xfId="2" applyNumberFormat="1" applyFont="1"/>
    <xf numFmtId="0" fontId="0" fillId="5" borderId="0" xfId="0" applyFill="1"/>
    <xf numFmtId="2" fontId="7" fillId="5" borderId="0" xfId="1" applyNumberFormat="1" applyFont="1" applyFill="1"/>
    <xf numFmtId="10" fontId="7" fillId="5" borderId="0" xfId="2" applyNumberFormat="1" applyFont="1" applyFill="1"/>
    <xf numFmtId="40" fontId="0" fillId="5" borderId="0" xfId="1" applyFont="1" applyFill="1"/>
    <xf numFmtId="40" fontId="7" fillId="5" borderId="0" xfId="1" applyNumberFormat="1" applyFont="1" applyFill="1"/>
    <xf numFmtId="38" fontId="0" fillId="5" borderId="0" xfId="1" applyNumberFormat="1" applyFont="1" applyFill="1"/>
    <xf numFmtId="2" fontId="0" fillId="2" borderId="0" xfId="0" applyNumberFormat="1" applyFill="1" applyAlignment="1">
      <alignment horizontal="center"/>
    </xf>
    <xf numFmtId="2" fontId="0" fillId="5" borderId="0" xfId="0" applyNumberFormat="1" applyFill="1"/>
    <xf numFmtId="38" fontId="0" fillId="5" borderId="0" xfId="1" applyNumberFormat="1" applyFont="1" applyFill="1" applyAlignment="1">
      <alignment horizontal="center"/>
    </xf>
    <xf numFmtId="4" fontId="7" fillId="5" borderId="0" xfId="1" applyNumberFormat="1" applyFont="1" applyFill="1"/>
    <xf numFmtId="4" fontId="5" fillId="5" borderId="0" xfId="0" applyNumberFormat="1" applyFont="1" applyFill="1" applyAlignment="1">
      <alignment horizontal="center" vertical="center"/>
    </xf>
    <xf numFmtId="0" fontId="5" fillId="5" borderId="0" xfId="0" applyFont="1" applyFill="1" applyAlignment="1">
      <alignment horizontal="left" vertical="center"/>
    </xf>
    <xf numFmtId="164" fontId="5" fillId="5" borderId="0" xfId="0" applyNumberFormat="1" applyFont="1" applyFill="1" applyAlignment="1">
      <alignment horizontal="center" vertical="center"/>
    </xf>
    <xf numFmtId="0" fontId="0" fillId="3" borderId="1" xfId="0" applyFill="1" applyBorder="1"/>
    <xf numFmtId="0" fontId="5" fillId="3" borderId="0" xfId="0" applyFont="1" applyFill="1"/>
    <xf numFmtId="9" fontId="5" fillId="3" borderId="0" xfId="0" applyNumberFormat="1" applyFont="1" applyFill="1"/>
    <xf numFmtId="8" fontId="0" fillId="3" borderId="0" xfId="0" applyNumberFormat="1" applyFill="1"/>
    <xf numFmtId="9" fontId="5" fillId="5" borderId="0" xfId="0" applyNumberFormat="1" applyFont="1" applyFill="1"/>
    <xf numFmtId="164" fontId="5" fillId="5" borderId="0" xfId="0" applyNumberFormat="1" applyFont="1" applyFill="1"/>
    <xf numFmtId="164" fontId="7" fillId="2" borderId="0" xfId="0" applyNumberFormat="1" applyFont="1" applyFill="1"/>
    <xf numFmtId="8" fontId="7" fillId="2" borderId="0" xfId="0" applyNumberFormat="1" applyFont="1" applyFill="1"/>
    <xf numFmtId="0" fontId="5" fillId="5" borderId="1" xfId="0" applyFont="1" applyFill="1" applyBorder="1"/>
    <xf numFmtId="164" fontId="5" fillId="5" borderId="0" xfId="0" applyNumberFormat="1" applyFont="1" applyFill="1" applyBorder="1"/>
    <xf numFmtId="0" fontId="5" fillId="5" borderId="0" xfId="0" applyFont="1" applyFill="1" applyBorder="1"/>
    <xf numFmtId="0" fontId="5" fillId="0" borderId="0" xfId="0" applyFont="1" applyAlignment="1">
      <alignment horizontal="center" vertical="center"/>
    </xf>
    <xf numFmtId="0" fontId="5" fillId="0" borderId="1" xfId="0" applyFont="1" applyBorder="1" applyAlignment="1">
      <alignment horizontal="center"/>
    </xf>
    <xf numFmtId="0" fontId="5" fillId="0" borderId="0" xfId="0" applyFont="1" applyBorder="1" applyAlignment="1">
      <alignment horizontal="center"/>
    </xf>
    <xf numFmtId="0" fontId="0" fillId="0" borderId="0" xfId="0" applyBorder="1" applyAlignment="1">
      <alignment horizontal="center"/>
    </xf>
    <xf numFmtId="6" fontId="0" fillId="0" borderId="0" xfId="0" applyNumberFormat="1" applyAlignment="1">
      <alignment horizontal="center"/>
    </xf>
    <xf numFmtId="0" fontId="5" fillId="0" borderId="0" xfId="0" applyNumberFormat="1" applyFont="1" applyAlignment="1">
      <alignment horizontal="center" vertical="center"/>
    </xf>
    <xf numFmtId="6" fontId="0" fillId="0" borderId="1" xfId="0" applyNumberFormat="1" applyBorder="1" applyAlignment="1">
      <alignment horizontal="center"/>
    </xf>
    <xf numFmtId="6" fontId="0" fillId="0" borderId="0" xfId="0" applyNumberFormat="1" applyAlignment="1">
      <alignment horizontal="center" vertical="center"/>
    </xf>
    <xf numFmtId="6" fontId="7" fillId="0" borderId="0" xfId="0" applyNumberFormat="1" applyFont="1" applyAlignment="1">
      <alignment horizontal="center" vertical="center"/>
    </xf>
    <xf numFmtId="6" fontId="7" fillId="0" borderId="0" xfId="0" applyNumberFormat="1" applyFont="1" applyAlignment="1">
      <alignment horizontal="center"/>
    </xf>
    <xf numFmtId="9" fontId="5" fillId="2" borderId="0" xfId="2" applyNumberFormat="1" applyFont="1" applyFill="1"/>
    <xf numFmtId="8" fontId="0" fillId="0" borderId="0" xfId="0" applyNumberFormat="1" applyAlignment="1">
      <alignment horizontal="center"/>
    </xf>
    <xf numFmtId="8" fontId="0" fillId="0" borderId="1" xfId="0" applyNumberFormat="1" applyBorder="1" applyAlignment="1">
      <alignment horizontal="center"/>
    </xf>
    <xf numFmtId="0" fontId="5" fillId="0" borderId="0" xfId="0" applyFont="1" applyAlignment="1">
      <alignment horizontal="center" vertical="center"/>
    </xf>
    <xf numFmtId="0" fontId="14" fillId="0" borderId="0" xfId="0" applyFont="1" applyAlignment="1">
      <alignment vertical="center"/>
    </xf>
    <xf numFmtId="0" fontId="0" fillId="0" borderId="0" xfId="0" applyAlignment="1">
      <alignment horizontal="left" vertical="center"/>
    </xf>
    <xf numFmtId="0" fontId="7" fillId="0" borderId="0" xfId="0" applyFont="1" applyAlignment="1">
      <alignment horizontal="left" vertical="center"/>
    </xf>
    <xf numFmtId="9" fontId="0" fillId="0" borderId="0" xfId="0" applyNumberFormat="1" applyAlignment="1">
      <alignment horizontal="center" vertical="center"/>
    </xf>
    <xf numFmtId="178" fontId="0" fillId="0" borderId="0" xfId="0" applyNumberFormat="1" applyAlignment="1">
      <alignment horizontal="center" vertical="center"/>
    </xf>
    <xf numFmtId="0" fontId="7" fillId="0" borderId="3" xfId="0" applyFont="1" applyBorder="1"/>
    <xf numFmtId="9" fontId="0" fillId="0" borderId="4" xfId="0" applyNumberFormat="1" applyBorder="1" applyAlignment="1">
      <alignment horizontal="center" vertical="center"/>
    </xf>
    <xf numFmtId="0" fontId="7" fillId="0" borderId="5" xfId="0" applyFont="1" applyBorder="1"/>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5" fillId="0" borderId="1" xfId="0" applyFont="1" applyBorder="1" applyAlignment="1">
      <alignment horizontal="left" vertical="center"/>
    </xf>
    <xf numFmtId="177" fontId="0" fillId="0" borderId="0" xfId="0" applyNumberFormat="1" applyAlignment="1">
      <alignment horizontal="left" vertical="center"/>
    </xf>
    <xf numFmtId="9" fontId="0" fillId="0" borderId="1" xfId="0" applyNumberFormat="1" applyBorder="1" applyAlignment="1">
      <alignment horizontal="center" vertical="center"/>
    </xf>
    <xf numFmtId="0" fontId="0" fillId="2" borderId="0" xfId="0" applyFill="1" applyAlignment="1">
      <alignment horizontal="center" vertical="center"/>
    </xf>
    <xf numFmtId="10" fontId="0" fillId="2" borderId="0" xfId="2" applyNumberFormat="1" applyFont="1" applyFill="1" applyAlignment="1">
      <alignment horizontal="center" vertical="center"/>
    </xf>
    <xf numFmtId="3" fontId="0" fillId="2" borderId="0" xfId="0" applyNumberFormat="1" applyFill="1" applyAlignment="1">
      <alignment horizontal="center" vertical="center"/>
    </xf>
    <xf numFmtId="0" fontId="0" fillId="5" borderId="0" xfId="0" applyFill="1" applyAlignment="1">
      <alignment horizontal="center" vertical="center"/>
    </xf>
    <xf numFmtId="4" fontId="0" fillId="5" borderId="0" xfId="0" applyNumberFormat="1" applyFill="1"/>
    <xf numFmtId="2" fontId="0" fillId="0" borderId="0" xfId="0" applyNumberFormat="1"/>
    <xf numFmtId="2" fontId="7" fillId="0" borderId="0" xfId="0" applyNumberFormat="1" applyFont="1"/>
    <xf numFmtId="0" fontId="0" fillId="2" borderId="0" xfId="0" applyFill="1" applyBorder="1"/>
    <xf numFmtId="0" fontId="0" fillId="5" borderId="0" xfId="1" applyNumberFormat="1" applyFont="1" applyFill="1"/>
    <xf numFmtId="0" fontId="18" fillId="0" borderId="0" xfId="4" applyFont="1" applyFill="1"/>
    <xf numFmtId="0" fontId="17" fillId="0" borderId="0" xfId="3" applyFont="1" applyFill="1" applyBorder="1" applyAlignment="1">
      <alignment horizontal="center" vertical="center"/>
    </xf>
    <xf numFmtId="0" fontId="3" fillId="0" borderId="0" xfId="5"/>
    <xf numFmtId="0" fontId="17" fillId="11" borderId="6" xfId="3" applyFont="1" applyFill="1" applyBorder="1" applyAlignment="1">
      <alignment horizontal="centerContinuous" vertical="center"/>
    </xf>
    <xf numFmtId="0" fontId="15" fillId="0" borderId="6" xfId="5" applyFont="1" applyBorder="1" applyAlignment="1">
      <alignment horizontal="center" vertical="center"/>
    </xf>
    <xf numFmtId="0" fontId="15" fillId="6" borderId="1" xfId="5" applyFont="1" applyFill="1" applyBorder="1" applyAlignment="1">
      <alignment horizontal="center" vertical="center"/>
    </xf>
    <xf numFmtId="179" fontId="15" fillId="10" borderId="1" xfId="5" applyNumberFormat="1" applyFont="1" applyFill="1" applyBorder="1" applyAlignment="1">
      <alignment horizontal="center" vertical="center"/>
    </xf>
    <xf numFmtId="0" fontId="15" fillId="12" borderId="1" xfId="5" applyFont="1" applyFill="1" applyBorder="1" applyAlignment="1">
      <alignment horizontal="center" vertical="center"/>
    </xf>
    <xf numFmtId="0" fontId="3" fillId="0" borderId="0" xfId="5" applyAlignment="1">
      <alignment horizontal="center"/>
    </xf>
    <xf numFmtId="14" fontId="3" fillId="0" borderId="0" xfId="5" applyNumberFormat="1" applyAlignment="1">
      <alignment horizontal="center" vertical="center"/>
    </xf>
    <xf numFmtId="0" fontId="3" fillId="6" borderId="0" xfId="5" applyFill="1" applyAlignment="1">
      <alignment horizontal="center" vertical="center"/>
    </xf>
    <xf numFmtId="179" fontId="3" fillId="10" borderId="0" xfId="5" applyNumberFormat="1" applyFill="1" applyAlignment="1">
      <alignment horizontal="center" vertical="center"/>
    </xf>
    <xf numFmtId="0" fontId="3" fillId="12" borderId="0" xfId="5" applyFill="1" applyAlignment="1">
      <alignment horizontal="center" vertical="center"/>
    </xf>
    <xf numFmtId="10" fontId="0" fillId="12" borderId="0" xfId="6" applyNumberFormat="1" applyFont="1" applyFill="1" applyAlignment="1">
      <alignment horizontal="center" vertical="center"/>
    </xf>
    <xf numFmtId="10" fontId="0" fillId="0" borderId="0" xfId="6" applyNumberFormat="1" applyFont="1"/>
    <xf numFmtId="0" fontId="3" fillId="0" borderId="0" xfId="5" applyAlignment="1">
      <alignment horizontal="center" vertical="center"/>
    </xf>
    <xf numFmtId="179" fontId="3" fillId="0" borderId="0" xfId="5" applyNumberFormat="1" applyAlignment="1">
      <alignment horizontal="center" vertical="center"/>
    </xf>
    <xf numFmtId="0" fontId="20" fillId="6" borderId="7" xfId="5" applyFont="1" applyFill="1" applyBorder="1" applyAlignment="1">
      <alignment horizontal="left"/>
    </xf>
    <xf numFmtId="0" fontId="20" fillId="6" borderId="8" xfId="5" applyFont="1" applyFill="1" applyBorder="1"/>
    <xf numFmtId="0" fontId="15" fillId="6" borderId="8" xfId="5" applyFont="1" applyFill="1" applyBorder="1"/>
    <xf numFmtId="0" fontId="3" fillId="6" borderId="9" xfId="5" applyFill="1" applyBorder="1"/>
    <xf numFmtId="0" fontId="15" fillId="6" borderId="0" xfId="5" applyFont="1" applyFill="1" applyBorder="1"/>
    <xf numFmtId="176" fontId="21" fillId="6" borderId="10" xfId="5" applyNumberFormat="1" applyFont="1" applyFill="1" applyBorder="1" applyAlignment="1">
      <alignment horizontal="left"/>
    </xf>
    <xf numFmtId="0" fontId="15" fillId="6" borderId="0" xfId="5" applyFont="1" applyFill="1" applyBorder="1" applyAlignment="1">
      <alignment horizontal="left"/>
    </xf>
    <xf numFmtId="0" fontId="15" fillId="6" borderId="0" xfId="5" applyFont="1" applyFill="1" applyBorder="1" applyAlignment="1">
      <alignment horizontal="centerContinuous"/>
    </xf>
    <xf numFmtId="0" fontId="21" fillId="6" borderId="11" xfId="5" applyFont="1" applyFill="1" applyBorder="1" applyAlignment="1">
      <alignment horizontal="center" vertical="center"/>
    </xf>
    <xf numFmtId="180" fontId="21" fillId="6" borderId="10" xfId="5" applyNumberFormat="1" applyFont="1" applyFill="1" applyBorder="1" applyAlignment="1">
      <alignment horizontal="left"/>
    </xf>
    <xf numFmtId="181" fontId="21" fillId="6" borderId="10" xfId="5" applyNumberFormat="1" applyFont="1" applyFill="1" applyBorder="1" applyAlignment="1">
      <alignment horizontal="left"/>
    </xf>
    <xf numFmtId="0" fontId="3" fillId="6" borderId="10" xfId="5" applyFill="1" applyBorder="1"/>
    <xf numFmtId="0" fontId="15" fillId="6" borderId="11" xfId="5" applyFont="1" applyFill="1" applyBorder="1"/>
    <xf numFmtId="0" fontId="3" fillId="6" borderId="12" xfId="5" applyFill="1" applyBorder="1" applyAlignment="1">
      <alignment horizontal="center"/>
    </xf>
    <xf numFmtId="0" fontId="22" fillId="4" borderId="14" xfId="5" applyFont="1" applyFill="1" applyBorder="1" applyAlignment="1">
      <alignment horizontal="left" vertical="center"/>
    </xf>
    <xf numFmtId="0" fontId="23" fillId="4" borderId="14" xfId="5" applyFont="1" applyFill="1" applyBorder="1" applyAlignment="1">
      <alignment horizontal="center" vertical="center"/>
    </xf>
    <xf numFmtId="0" fontId="3" fillId="4" borderId="14" xfId="5" applyFill="1" applyBorder="1"/>
    <xf numFmtId="0" fontId="22" fillId="4" borderId="0" xfId="5" applyFont="1" applyFill="1" applyBorder="1" applyAlignment="1">
      <alignment horizontal="left" vertical="center"/>
    </xf>
    <xf numFmtId="0" fontId="23" fillId="4" borderId="0" xfId="5" applyFont="1" applyFill="1" applyBorder="1" applyAlignment="1">
      <alignment horizontal="center" vertical="center"/>
    </xf>
    <xf numFmtId="0" fontId="3" fillId="4" borderId="0" xfId="5" applyFill="1" applyBorder="1"/>
    <xf numFmtId="0" fontId="22" fillId="4" borderId="1" xfId="5" applyFont="1" applyFill="1" applyBorder="1" applyAlignment="1">
      <alignment horizontal="left" vertical="center"/>
    </xf>
    <xf numFmtId="0" fontId="23" fillId="4" borderId="1" xfId="5" applyFont="1" applyFill="1" applyBorder="1" applyAlignment="1">
      <alignment horizontal="center" vertical="center"/>
    </xf>
    <xf numFmtId="0" fontId="3" fillId="4" borderId="1" xfId="5" applyFill="1" applyBorder="1"/>
    <xf numFmtId="0" fontId="17" fillId="0" borderId="0" xfId="3" applyFont="1" applyFill="1" applyBorder="1" applyAlignment="1">
      <alignment horizontal="centerContinuous" vertical="center"/>
    </xf>
    <xf numFmtId="0" fontId="24" fillId="4" borderId="14" xfId="5" applyFont="1" applyFill="1" applyBorder="1"/>
    <xf numFmtId="10" fontId="0" fillId="6" borderId="8" xfId="6" applyNumberFormat="1" applyFont="1" applyFill="1" applyBorder="1" applyAlignment="1">
      <alignment horizontal="center" vertical="center"/>
    </xf>
    <xf numFmtId="10" fontId="16" fillId="6" borderId="8" xfId="6" applyNumberFormat="1" applyFont="1" applyFill="1" applyBorder="1" applyAlignment="1">
      <alignment horizontal="center" vertical="center"/>
    </xf>
    <xf numFmtId="182" fontId="25" fillId="6" borderId="4" xfId="6" applyNumberFormat="1" applyFont="1" applyFill="1" applyBorder="1" applyAlignment="1">
      <alignment horizontal="center" vertical="center"/>
    </xf>
    <xf numFmtId="0" fontId="24" fillId="4" borderId="0" xfId="5" applyFont="1" applyFill="1" applyBorder="1"/>
    <xf numFmtId="10" fontId="0" fillId="6" borderId="0" xfId="6" applyNumberFormat="1" applyFont="1" applyFill="1" applyBorder="1" applyAlignment="1">
      <alignment horizontal="center" vertical="center"/>
    </xf>
    <xf numFmtId="4" fontId="25" fillId="6" borderId="0" xfId="6" applyNumberFormat="1" applyFont="1" applyFill="1" applyBorder="1" applyAlignment="1">
      <alignment horizontal="center" vertical="center"/>
    </xf>
    <xf numFmtId="10" fontId="16" fillId="6" borderId="0" xfId="6" applyNumberFormat="1" applyFont="1" applyFill="1" applyBorder="1" applyAlignment="1">
      <alignment horizontal="center" vertical="center"/>
    </xf>
    <xf numFmtId="0" fontId="3" fillId="4" borderId="1" xfId="5" applyFill="1" applyBorder="1" applyAlignment="1">
      <alignment horizontal="center" vertical="center"/>
    </xf>
    <xf numFmtId="179" fontId="3" fillId="4" borderId="1" xfId="5" applyNumberFormat="1" applyFill="1" applyBorder="1" applyAlignment="1">
      <alignment horizontal="center" vertical="center"/>
    </xf>
    <xf numFmtId="0" fontId="17" fillId="4" borderId="1" xfId="3" applyFont="1" applyFill="1" applyBorder="1" applyAlignment="1"/>
    <xf numFmtId="10" fontId="0" fillId="6" borderId="1" xfId="6" applyNumberFormat="1" applyFont="1" applyFill="1" applyBorder="1" applyAlignment="1">
      <alignment horizontal="center" vertical="center"/>
    </xf>
    <xf numFmtId="10" fontId="16" fillId="6" borderId="1" xfId="6" applyNumberFormat="1" applyFont="1" applyFill="1" applyBorder="1" applyAlignment="1">
      <alignment horizontal="center" vertical="center"/>
    </xf>
    <xf numFmtId="4" fontId="25" fillId="6" borderId="1" xfId="6" applyNumberFormat="1" applyFont="1" applyFill="1" applyBorder="1" applyAlignment="1">
      <alignment horizontal="center" vertical="center"/>
    </xf>
    <xf numFmtId="10" fontId="0" fillId="0" borderId="0" xfId="6" applyNumberFormat="1" applyFont="1" applyAlignment="1">
      <alignment horizontal="center"/>
    </xf>
    <xf numFmtId="0" fontId="19" fillId="9" borderId="6" xfId="3" applyFont="1" applyFill="1" applyBorder="1" applyAlignment="1">
      <alignment horizontal="left" vertical="center"/>
    </xf>
    <xf numFmtId="0" fontId="19" fillId="9" borderId="6" xfId="3" applyFont="1" applyFill="1" applyBorder="1" applyAlignment="1">
      <alignment horizontal="centerContinuous" vertical="center"/>
    </xf>
    <xf numFmtId="0" fontId="19" fillId="0" borderId="0" xfId="3" applyFont="1" applyFill="1" applyBorder="1" applyAlignment="1"/>
    <xf numFmtId="0" fontId="26" fillId="0" borderId="0" xfId="4" applyFont="1" applyFill="1"/>
    <xf numFmtId="0" fontId="15" fillId="6" borderId="1" xfId="5" applyFont="1" applyFill="1" applyBorder="1" applyAlignment="1">
      <alignment horizontal="left"/>
    </xf>
    <xf numFmtId="0" fontId="15" fillId="6" borderId="1" xfId="5" applyFont="1" applyFill="1" applyBorder="1" applyAlignment="1">
      <alignment horizontal="centerContinuous"/>
    </xf>
    <xf numFmtId="0" fontId="21" fillId="6" borderId="13" xfId="5" applyFont="1" applyFill="1" applyBorder="1" applyAlignment="1">
      <alignment horizontal="center" vertical="center"/>
    </xf>
    <xf numFmtId="182" fontId="0" fillId="6" borderId="0" xfId="6" applyNumberFormat="1" applyFont="1" applyFill="1" applyBorder="1" applyAlignment="1">
      <alignment horizontal="center" vertical="center"/>
    </xf>
    <xf numFmtId="0" fontId="27" fillId="0" borderId="0" xfId="5" applyFont="1" applyAlignment="1">
      <alignment horizontal="left"/>
    </xf>
    <xf numFmtId="0" fontId="27" fillId="2" borderId="1" xfId="5" applyFont="1" applyFill="1" applyBorder="1" applyAlignment="1">
      <alignment horizontal="left" vertical="center"/>
    </xf>
    <xf numFmtId="179" fontId="27" fillId="2" borderId="1" xfId="5" applyNumberFormat="1" applyFont="1" applyFill="1" applyBorder="1" applyAlignment="1">
      <alignment horizontal="left" vertical="center"/>
    </xf>
    <xf numFmtId="0" fontId="27" fillId="2" borderId="1" xfId="5" applyFont="1" applyFill="1" applyBorder="1" applyAlignment="1">
      <alignment horizontal="left"/>
    </xf>
    <xf numFmtId="0" fontId="15" fillId="0" borderId="6" xfId="8" applyFont="1" applyBorder="1" applyAlignment="1">
      <alignment horizontal="center" vertical="center"/>
    </xf>
    <xf numFmtId="0" fontId="2" fillId="0" borderId="0" xfId="8"/>
    <xf numFmtId="0" fontId="2" fillId="0" borderId="0" xfId="8" applyAlignment="1">
      <alignment horizontal="center"/>
    </xf>
    <xf numFmtId="9" fontId="0" fillId="0" borderId="0" xfId="9" applyFont="1" applyAlignment="1">
      <alignment horizontal="center"/>
    </xf>
    <xf numFmtId="183" fontId="2" fillId="0" borderId="0" xfId="8" applyNumberFormat="1" applyAlignment="1">
      <alignment horizontal="center"/>
    </xf>
    <xf numFmtId="0" fontId="2" fillId="0" borderId="2" xfId="8" applyBorder="1" applyAlignment="1">
      <alignment horizontal="center"/>
    </xf>
    <xf numFmtId="9" fontId="0" fillId="0" borderId="2" xfId="9" applyFont="1" applyBorder="1" applyAlignment="1">
      <alignment horizontal="center"/>
    </xf>
    <xf numFmtId="183" fontId="2" fillId="0" borderId="2" xfId="8" applyNumberFormat="1" applyBorder="1" applyAlignment="1">
      <alignment horizontal="center"/>
    </xf>
    <xf numFmtId="0" fontId="2" fillId="0" borderId="14" xfId="8" applyBorder="1" applyAlignment="1">
      <alignment horizontal="center"/>
    </xf>
    <xf numFmtId="9" fontId="0" fillId="0" borderId="14" xfId="9" applyFont="1" applyBorder="1" applyAlignment="1">
      <alignment horizontal="center"/>
    </xf>
    <xf numFmtId="9" fontId="2" fillId="0" borderId="2" xfId="8" applyNumberFormat="1" applyBorder="1" applyAlignment="1">
      <alignment horizontal="center"/>
    </xf>
    <xf numFmtId="0" fontId="28" fillId="0" borderId="6" xfId="8" applyFont="1" applyBorder="1" applyAlignment="1">
      <alignment horizontal="center"/>
    </xf>
    <xf numFmtId="2" fontId="29" fillId="0" borderId="6" xfId="9" applyNumberFormat="1" applyFont="1" applyBorder="1" applyAlignment="1">
      <alignment horizontal="center"/>
    </xf>
    <xf numFmtId="0" fontId="30" fillId="0" borderId="0" xfId="8" applyFont="1"/>
    <xf numFmtId="0" fontId="2" fillId="2" borderId="3" xfId="5" applyFont="1" applyFill="1" applyBorder="1" applyAlignment="1">
      <alignment horizontal="left"/>
    </xf>
    <xf numFmtId="0" fontId="3" fillId="2" borderId="4" xfId="5" applyFill="1" applyBorder="1"/>
    <xf numFmtId="0" fontId="3" fillId="2" borderId="4" xfId="5" applyFill="1" applyBorder="1" applyAlignment="1">
      <alignment horizontal="center"/>
    </xf>
    <xf numFmtId="0" fontId="3" fillId="2" borderId="5" xfId="5" applyFill="1" applyBorder="1"/>
    <xf numFmtId="184" fontId="2" fillId="0" borderId="0" xfId="8" applyNumberFormat="1"/>
    <xf numFmtId="0" fontId="1" fillId="0" borderId="0" xfId="8" applyFont="1"/>
    <xf numFmtId="10" fontId="3" fillId="0" borderId="0" xfId="5" applyNumberFormat="1"/>
    <xf numFmtId="0" fontId="3" fillId="0" borderId="15" xfId="5" applyBorder="1"/>
    <xf numFmtId="0" fontId="3" fillId="0" borderId="14" xfId="5" applyBorder="1"/>
    <xf numFmtId="0" fontId="3" fillId="0" borderId="16" xfId="5" applyBorder="1"/>
    <xf numFmtId="0" fontId="3" fillId="0" borderId="17" xfId="5" applyBorder="1"/>
    <xf numFmtId="0" fontId="3" fillId="0" borderId="0" xfId="5" applyBorder="1"/>
    <xf numFmtId="0" fontId="3" fillId="0" borderId="18" xfId="5" applyBorder="1"/>
    <xf numFmtId="0" fontId="3" fillId="0" borderId="19" xfId="5" applyBorder="1"/>
    <xf numFmtId="0" fontId="1" fillId="0" borderId="2" xfId="5" applyFont="1" applyBorder="1"/>
    <xf numFmtId="0" fontId="3" fillId="0" borderId="20" xfId="5" applyBorder="1"/>
    <xf numFmtId="10" fontId="0" fillId="5" borderId="0" xfId="0" applyNumberFormat="1" applyFill="1"/>
    <xf numFmtId="0" fontId="5" fillId="0" borderId="0" xfId="0" applyFont="1" applyAlignment="1">
      <alignment horizontal="center" vertical="center"/>
    </xf>
    <xf numFmtId="2" fontId="0" fillId="0" borderId="0" xfId="0" applyNumberFormat="1" applyAlignment="1">
      <alignment horizontal="center"/>
    </xf>
    <xf numFmtId="2" fontId="0" fillId="0" borderId="1" xfId="0" applyNumberFormat="1" applyBorder="1" applyAlignment="1">
      <alignment horizontal="center"/>
    </xf>
    <xf numFmtId="0" fontId="0" fillId="4" borderId="4" xfId="0" applyFill="1" applyBorder="1"/>
    <xf numFmtId="0" fontId="31" fillId="0" borderId="4" xfId="0" applyFont="1" applyBorder="1"/>
    <xf numFmtId="0" fontId="5" fillId="4" borderId="3" xfId="0" applyFont="1" applyFill="1" applyBorder="1"/>
    <xf numFmtId="0" fontId="5" fillId="4" borderId="5" xfId="0" applyNumberFormat="1" applyFont="1" applyFill="1" applyBorder="1"/>
    <xf numFmtId="0" fontId="31" fillId="0" borderId="3" xfId="0" applyFont="1" applyBorder="1"/>
    <xf numFmtId="10" fontId="31" fillId="0" borderId="21" xfId="2" applyNumberFormat="1" applyFont="1" applyBorder="1"/>
    <xf numFmtId="0" fontId="5" fillId="0" borderId="0" xfId="0" applyFont="1" applyAlignment="1">
      <alignment horizontal="left"/>
    </xf>
    <xf numFmtId="2" fontId="5" fillId="0" borderId="0" xfId="0" applyNumberFormat="1" applyFont="1" applyAlignment="1">
      <alignment horizontal="right"/>
    </xf>
    <xf numFmtId="0" fontId="5" fillId="4" borderId="4" xfId="0" applyFont="1" applyFill="1" applyBorder="1"/>
    <xf numFmtId="4" fontId="5" fillId="4" borderId="5" xfId="0" applyNumberFormat="1" applyFont="1" applyFill="1" applyBorder="1"/>
    <xf numFmtId="0" fontId="5" fillId="0" borderId="0" xfId="0" applyFont="1" applyFill="1" applyBorder="1"/>
    <xf numFmtId="4" fontId="5" fillId="0" borderId="0" xfId="0" applyNumberFormat="1" applyFont="1" applyFill="1" applyBorder="1"/>
    <xf numFmtId="168" fontId="5" fillId="0" borderId="2" xfId="0" applyNumberFormat="1" applyFont="1" applyBorder="1" applyAlignment="1">
      <alignment horizontal="center"/>
    </xf>
    <xf numFmtId="167" fontId="5" fillId="0" borderId="2" xfId="0" applyNumberFormat="1" applyFont="1" applyBorder="1" applyAlignment="1">
      <alignment horizontal="center"/>
    </xf>
    <xf numFmtId="0" fontId="5" fillId="0" borderId="0" xfId="0" applyFont="1" applyAlignment="1">
      <alignment horizontal="center" vertical="center"/>
    </xf>
    <xf numFmtId="0" fontId="11" fillId="7" borderId="0" xfId="0" applyFont="1" applyFill="1" applyBorder="1" applyAlignment="1">
      <alignment horizontal="center" vertical="center"/>
    </xf>
    <xf numFmtId="0" fontId="7" fillId="0" borderId="0" xfId="0" applyFont="1" applyAlignment="1">
      <alignment horizontal="center" vertical="center"/>
    </xf>
    <xf numFmtId="182" fontId="0" fillId="6" borderId="8" xfId="6" applyNumberFormat="1" applyFont="1" applyFill="1" applyBorder="1" applyAlignment="1">
      <alignment horizontal="center"/>
    </xf>
    <xf numFmtId="182" fontId="0" fillId="6" borderId="0" xfId="6" applyNumberFormat="1" applyFont="1" applyFill="1" applyBorder="1" applyAlignment="1">
      <alignment horizontal="center"/>
    </xf>
    <xf numFmtId="10" fontId="0" fillId="6" borderId="1" xfId="6" applyNumberFormat="1" applyFont="1" applyFill="1" applyBorder="1" applyAlignment="1">
      <alignment horizontal="center"/>
    </xf>
  </cellXfs>
  <cellStyles count="10">
    <cellStyle name="Comma" xfId="1" builtinId="3"/>
    <cellStyle name="Comma 2" xfId="3"/>
    <cellStyle name="Normal" xfId="0" builtinId="0"/>
    <cellStyle name="Normal 2" xfId="4"/>
    <cellStyle name="Normal 3" xfId="5"/>
    <cellStyle name="Normal 4" xfId="8"/>
    <cellStyle name="Percent" xfId="2" builtinId="5"/>
    <cellStyle name="Percent 2" xfId="6"/>
    <cellStyle name="Percent 3" xfId="7"/>
    <cellStyle name="Percent 4"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2"/>
          <c:order val="0"/>
          <c:tx>
            <c:strRef>
              <c:f>Amortization!$E$30</c:f>
              <c:strCache>
                <c:ptCount val="1"/>
                <c:pt idx="0">
                  <c:v>Principle</c:v>
                </c:pt>
              </c:strCache>
            </c:strRef>
          </c:tx>
          <c:invertIfNegative val="0"/>
          <c:val>
            <c:numRef>
              <c:f>Amortization!$E$31:$E$33</c:f>
              <c:numCache>
                <c:formatCode>"$"#,##0_);[Red]\("$"#,##0\)</c:formatCode>
                <c:ptCount val="3"/>
                <c:pt idx="0">
                  <c:v>302.11480362537776</c:v>
                </c:pt>
                <c:pt idx="1">
                  <c:v>332.32628398791553</c:v>
                </c:pt>
                <c:pt idx="2">
                  <c:v>365.55891238670711</c:v>
                </c:pt>
              </c:numCache>
            </c:numRef>
          </c:val>
        </c:ser>
        <c:ser>
          <c:idx val="1"/>
          <c:order val="1"/>
          <c:tx>
            <c:strRef>
              <c:f>Amortization!$D$30</c:f>
              <c:strCache>
                <c:ptCount val="1"/>
                <c:pt idx="0">
                  <c:v>Interest</c:v>
                </c:pt>
              </c:strCache>
            </c:strRef>
          </c:tx>
          <c:invertIfNegative val="0"/>
          <c:val>
            <c:numRef>
              <c:f>Amortization!$D$31:$D$33</c:f>
              <c:numCache>
                <c:formatCode>"$"#,##0_);[Red]\("$"#,##0\)</c:formatCode>
                <c:ptCount val="3"/>
                <c:pt idx="0">
                  <c:v>100</c:v>
                </c:pt>
                <c:pt idx="1">
                  <c:v>69.788519637462215</c:v>
                </c:pt>
                <c:pt idx="2">
                  <c:v>36.555891238670668</c:v>
                </c:pt>
              </c:numCache>
            </c:numRef>
          </c:val>
        </c:ser>
        <c:dLbls>
          <c:showLegendKey val="0"/>
          <c:showVal val="1"/>
          <c:showCatName val="0"/>
          <c:showSerName val="0"/>
          <c:showPercent val="0"/>
          <c:showBubbleSize val="0"/>
        </c:dLbls>
        <c:gapWidth val="55"/>
        <c:gapDepth val="55"/>
        <c:shape val="box"/>
        <c:axId val="242816128"/>
        <c:axId val="242817664"/>
        <c:axId val="0"/>
      </c:bar3DChart>
      <c:catAx>
        <c:axId val="242816128"/>
        <c:scaling>
          <c:orientation val="minMax"/>
        </c:scaling>
        <c:delete val="0"/>
        <c:axPos val="b"/>
        <c:majorTickMark val="none"/>
        <c:minorTickMark val="none"/>
        <c:tickLblPos val="nextTo"/>
        <c:crossAx val="242817664"/>
        <c:crosses val="autoZero"/>
        <c:auto val="1"/>
        <c:lblAlgn val="ctr"/>
        <c:lblOffset val="100"/>
        <c:noMultiLvlLbl val="0"/>
      </c:catAx>
      <c:valAx>
        <c:axId val="242817664"/>
        <c:scaling>
          <c:orientation val="minMax"/>
          <c:max val="403"/>
          <c:min val="0"/>
        </c:scaling>
        <c:delete val="0"/>
        <c:axPos val="l"/>
        <c:numFmt formatCode="&quot;$&quot;#,##0.00_);[Red]\(&quot;$&quot;#,##0.00\)" sourceLinked="0"/>
        <c:majorTickMark val="none"/>
        <c:minorTickMark val="none"/>
        <c:tickLblPos val="nextTo"/>
        <c:crossAx val="24281612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104776</xdr:rowOff>
    </xdr:from>
    <xdr:to>
      <xdr:col>8</xdr:col>
      <xdr:colOff>361950</xdr:colOff>
      <xdr:row>5</xdr:row>
      <xdr:rowOff>66675</xdr:rowOff>
    </xdr:to>
    <xdr:sp macro="" textlink="">
      <xdr:nvSpPr>
        <xdr:cNvPr id="2" name="TextBox 1"/>
        <xdr:cNvSpPr txBox="1"/>
      </xdr:nvSpPr>
      <xdr:spPr>
        <a:xfrm>
          <a:off x="66675" y="104776"/>
          <a:ext cx="5905500" cy="9143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dk1"/>
              </a:solidFill>
              <a:effectLst/>
              <a:latin typeface="+mn-lt"/>
              <a:ea typeface="+mn-ea"/>
              <a:cs typeface="+mn-cs"/>
            </a:rPr>
            <a:t>What is the </a:t>
          </a:r>
          <a:r>
            <a:rPr lang="en-US" sz="1600" b="1" u="sng">
              <a:solidFill>
                <a:schemeClr val="dk1"/>
              </a:solidFill>
              <a:effectLst/>
              <a:latin typeface="+mn-lt"/>
              <a:ea typeface="+mn-ea"/>
              <a:cs typeface="+mn-cs"/>
            </a:rPr>
            <a:t>future value (FV) </a:t>
          </a:r>
          <a:r>
            <a:rPr lang="en-US" sz="1600" b="1">
              <a:solidFill>
                <a:schemeClr val="dk1"/>
              </a:solidFill>
              <a:effectLst/>
              <a:latin typeface="+mn-lt"/>
              <a:ea typeface="+mn-ea"/>
              <a:cs typeface="+mn-cs"/>
            </a:rPr>
            <a:t> of an initial $100 after 2 years, if I/YR = 10%? Also, what is the </a:t>
          </a:r>
          <a:r>
            <a:rPr lang="en-US" sz="1600" b="1" u="sng">
              <a:solidFill>
                <a:schemeClr val="dk1"/>
              </a:solidFill>
              <a:effectLst/>
              <a:latin typeface="+mn-lt"/>
              <a:ea typeface="+mn-ea"/>
              <a:cs typeface="+mn-cs"/>
            </a:rPr>
            <a:t>present value (PV) </a:t>
          </a:r>
          <a:r>
            <a:rPr lang="en-US" sz="1600" b="1">
              <a:solidFill>
                <a:schemeClr val="dk1"/>
              </a:solidFill>
              <a:effectLst/>
              <a:latin typeface="+mn-lt"/>
              <a:ea typeface="+mn-ea"/>
              <a:cs typeface="+mn-cs"/>
            </a:rPr>
            <a:t>of a $121 due in 2 year?</a:t>
          </a:r>
        </a:p>
      </xdr:txBody>
    </xdr:sp>
    <xdr:clientData/>
  </xdr:twoCellAnchor>
  <xdr:twoCellAnchor>
    <xdr:from>
      <xdr:col>0</xdr:col>
      <xdr:colOff>0</xdr:colOff>
      <xdr:row>21</xdr:row>
      <xdr:rowOff>0</xdr:rowOff>
    </xdr:from>
    <xdr:to>
      <xdr:col>8</xdr:col>
      <xdr:colOff>361950</xdr:colOff>
      <xdr:row>27</xdr:row>
      <xdr:rowOff>0</xdr:rowOff>
    </xdr:to>
    <xdr:sp macro="" textlink="">
      <xdr:nvSpPr>
        <xdr:cNvPr id="29" name="TextBox 28"/>
        <xdr:cNvSpPr txBox="1"/>
      </xdr:nvSpPr>
      <xdr:spPr>
        <a:xfrm>
          <a:off x="0" y="3248025"/>
          <a:ext cx="5972175" cy="11906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600" b="1">
              <a:solidFill>
                <a:schemeClr val="dk1"/>
              </a:solidFill>
              <a:effectLst/>
              <a:latin typeface="+mn-lt"/>
              <a:ea typeface="+mn-ea"/>
              <a:cs typeface="+mn-cs"/>
            </a:rPr>
            <a:t>You want to begin saving for your son’s high education and you estimate that he will need $150,000 after 17 years.  If your business earns 8% per year, how much do you need to invest today?</a:t>
          </a:r>
          <a:endParaRPr lang="en-US" sz="1600" b="1">
            <a:effectLst/>
          </a:endParaRPr>
        </a:p>
        <a:p>
          <a:endParaRPr lang="en-US" sz="1100"/>
        </a:p>
      </xdr:txBody>
    </xdr:sp>
    <xdr:clientData/>
  </xdr:twoCellAnchor>
  <xdr:twoCellAnchor>
    <xdr:from>
      <xdr:col>0</xdr:col>
      <xdr:colOff>0</xdr:colOff>
      <xdr:row>32</xdr:row>
      <xdr:rowOff>85725</xdr:rowOff>
    </xdr:from>
    <xdr:to>
      <xdr:col>8</xdr:col>
      <xdr:colOff>438150</xdr:colOff>
      <xdr:row>36</xdr:row>
      <xdr:rowOff>0</xdr:rowOff>
    </xdr:to>
    <xdr:sp macro="" textlink="">
      <xdr:nvSpPr>
        <xdr:cNvPr id="30" name="TextBox 29"/>
        <xdr:cNvSpPr txBox="1"/>
      </xdr:nvSpPr>
      <xdr:spPr>
        <a:xfrm>
          <a:off x="0" y="5819775"/>
          <a:ext cx="6048375" cy="695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dk1"/>
              </a:solidFill>
              <a:effectLst/>
              <a:latin typeface="+mn-lt"/>
              <a:ea typeface="+mn-ea"/>
              <a:cs typeface="+mn-cs"/>
            </a:rPr>
            <a:t>Solving for I</a:t>
          </a:r>
          <a:r>
            <a:rPr lang="en-US" sz="1600" b="1">
              <a:solidFill>
                <a:schemeClr val="dk1"/>
              </a:solidFill>
              <a:effectLst/>
              <a:latin typeface="+mn-lt"/>
              <a:ea typeface="+mn-ea"/>
              <a:cs typeface="+mn-cs"/>
            </a:rPr>
            <a:t>:  What interest rate (per year) would cause $100 to grow to $125.97 in 3 years?</a:t>
          </a:r>
          <a:endParaRPr lang="en-US" sz="1600"/>
        </a:p>
      </xdr:txBody>
    </xdr:sp>
    <xdr:clientData/>
  </xdr:twoCellAnchor>
  <xdr:twoCellAnchor>
    <xdr:from>
      <xdr:col>0</xdr:col>
      <xdr:colOff>38100</xdr:colOff>
      <xdr:row>42</xdr:row>
      <xdr:rowOff>57150</xdr:rowOff>
    </xdr:from>
    <xdr:to>
      <xdr:col>8</xdr:col>
      <xdr:colOff>495300</xdr:colOff>
      <xdr:row>45</xdr:row>
      <xdr:rowOff>152400</xdr:rowOff>
    </xdr:to>
    <xdr:sp macro="" textlink="">
      <xdr:nvSpPr>
        <xdr:cNvPr id="31" name="TextBox 30"/>
        <xdr:cNvSpPr txBox="1"/>
      </xdr:nvSpPr>
      <xdr:spPr>
        <a:xfrm>
          <a:off x="38100" y="4448175"/>
          <a:ext cx="5705475" cy="6667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600" b="1" u="sng">
              <a:solidFill>
                <a:schemeClr val="dk1"/>
              </a:solidFill>
              <a:effectLst/>
              <a:latin typeface="+mn-lt"/>
              <a:ea typeface="+mn-ea"/>
              <a:cs typeface="+mn-cs"/>
            </a:rPr>
            <a:t>Solving for N</a:t>
          </a:r>
          <a:r>
            <a:rPr lang="en-US" sz="1600" b="1">
              <a:solidFill>
                <a:schemeClr val="dk1"/>
              </a:solidFill>
              <a:effectLst/>
              <a:latin typeface="+mn-lt"/>
              <a:ea typeface="+mn-ea"/>
              <a:cs typeface="+mn-cs"/>
            </a:rPr>
            <a:t>:  If sales grow at 20% per year, how long before sales double?</a:t>
          </a:r>
        </a:p>
      </xdr:txBody>
    </xdr:sp>
    <xdr:clientData/>
  </xdr:twoCellAnchor>
  <xdr:twoCellAnchor>
    <xdr:from>
      <xdr:col>0</xdr:col>
      <xdr:colOff>0</xdr:colOff>
      <xdr:row>5</xdr:row>
      <xdr:rowOff>47627</xdr:rowOff>
    </xdr:from>
    <xdr:to>
      <xdr:col>7</xdr:col>
      <xdr:colOff>104775</xdr:colOff>
      <xdr:row>12</xdr:row>
      <xdr:rowOff>95251</xdr:rowOff>
    </xdr:to>
    <xdr:grpSp>
      <xdr:nvGrpSpPr>
        <xdr:cNvPr id="44" name="Group 43"/>
        <xdr:cNvGrpSpPr/>
      </xdr:nvGrpSpPr>
      <xdr:grpSpPr>
        <a:xfrm>
          <a:off x="0" y="1000127"/>
          <a:ext cx="5105400" cy="1381124"/>
          <a:chOff x="6134100" y="1143001"/>
          <a:chExt cx="5105400" cy="1541453"/>
        </a:xfrm>
      </xdr:grpSpPr>
      <xdr:sp macro="" textlink="">
        <xdr:nvSpPr>
          <xdr:cNvPr id="27" name="Rectangle 26"/>
          <xdr:cNvSpPr>
            <a:spLocks noChangeArrowheads="1"/>
          </xdr:cNvSpPr>
        </xdr:nvSpPr>
        <xdr:spPr bwMode="auto">
          <a:xfrm>
            <a:off x="10363200" y="2324104"/>
            <a:ext cx="876300" cy="360350"/>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121</a:t>
            </a:r>
          </a:p>
        </xdr:txBody>
      </xdr:sp>
      <xdr:sp macro="" textlink="">
        <xdr:nvSpPr>
          <xdr:cNvPr id="28" name="Rectangle 27"/>
          <xdr:cNvSpPr>
            <a:spLocks noChangeArrowheads="1"/>
          </xdr:cNvSpPr>
        </xdr:nvSpPr>
        <xdr:spPr bwMode="auto">
          <a:xfrm>
            <a:off x="6134100" y="2266951"/>
            <a:ext cx="876300" cy="360350"/>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PV= ?</a:t>
            </a:r>
          </a:p>
        </xdr:txBody>
      </xdr:sp>
      <xdr:grpSp>
        <xdr:nvGrpSpPr>
          <xdr:cNvPr id="32" name="Group 31"/>
          <xdr:cNvGrpSpPr>
            <a:grpSpLocks/>
          </xdr:cNvGrpSpPr>
        </xdr:nvGrpSpPr>
        <xdr:grpSpPr bwMode="auto">
          <a:xfrm>
            <a:off x="6219825" y="1143001"/>
            <a:ext cx="4983163" cy="1057203"/>
            <a:chOff x="566" y="3048"/>
            <a:chExt cx="3109" cy="798"/>
          </a:xfrm>
        </xdr:grpSpPr>
        <xdr:sp macro="" textlink="">
          <xdr:nvSpPr>
            <xdr:cNvPr id="33" name="Rectangle 32"/>
            <xdr:cNvSpPr>
              <a:spLocks noChangeArrowheads="1"/>
            </xdr:cNvSpPr>
          </xdr:nvSpPr>
          <xdr:spPr bwMode="auto">
            <a:xfrm>
              <a:off x="3123" y="3602"/>
              <a:ext cx="552" cy="236"/>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FV = ?</a:t>
              </a:r>
            </a:p>
          </xdr:txBody>
        </xdr:sp>
        <xdr:grpSp>
          <xdr:nvGrpSpPr>
            <xdr:cNvPr id="34" name="Group 33"/>
            <xdr:cNvGrpSpPr>
              <a:grpSpLocks/>
            </xdr:cNvGrpSpPr>
          </xdr:nvGrpSpPr>
          <xdr:grpSpPr bwMode="auto">
            <a:xfrm>
              <a:off x="756" y="3371"/>
              <a:ext cx="2643" cy="173"/>
              <a:chOff x="754" y="2027"/>
              <a:chExt cx="2643" cy="173"/>
            </a:xfrm>
          </xdr:grpSpPr>
          <xdr:sp macro="" textlink="">
            <xdr:nvSpPr>
              <xdr:cNvPr id="40"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41" name="Line 9"/>
              <xdr:cNvSpPr>
                <a:spLocks noChangeShapeType="1"/>
              </xdr:cNvSpPr>
            </xdr:nvSpPr>
            <xdr:spPr bwMode="auto">
              <a:xfrm>
                <a:off x="2146"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42" name="Line 10"/>
              <xdr:cNvSpPr>
                <a:spLocks noChangeShapeType="1"/>
              </xdr:cNvSpPr>
            </xdr:nvSpPr>
            <xdr:spPr bwMode="auto">
              <a:xfrm>
                <a:off x="339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43" name="Line 12"/>
              <xdr:cNvSpPr>
                <a:spLocks noChangeShapeType="1"/>
              </xdr:cNvSpPr>
            </xdr:nvSpPr>
            <xdr:spPr bwMode="auto">
              <a:xfrm>
                <a:off x="755" y="2113"/>
                <a:ext cx="2642" cy="1"/>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35" name="Rectangle 34"/>
            <xdr:cNvSpPr>
              <a:spLocks noChangeArrowheads="1"/>
            </xdr:cNvSpPr>
          </xdr:nvSpPr>
          <xdr:spPr bwMode="auto">
            <a:xfrm>
              <a:off x="654" y="3048"/>
              <a:ext cx="207" cy="236"/>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36" name="Rectangle 35"/>
            <xdr:cNvSpPr>
              <a:spLocks noChangeArrowheads="1"/>
            </xdr:cNvSpPr>
          </xdr:nvSpPr>
          <xdr:spPr bwMode="auto">
            <a:xfrm>
              <a:off x="2048" y="3048"/>
              <a:ext cx="207" cy="236"/>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a:t>
              </a:r>
            </a:p>
          </xdr:txBody>
        </xdr:sp>
        <xdr:sp macro="" textlink="">
          <xdr:nvSpPr>
            <xdr:cNvPr id="37" name="Rectangle 36"/>
            <xdr:cNvSpPr>
              <a:spLocks noChangeArrowheads="1"/>
            </xdr:cNvSpPr>
          </xdr:nvSpPr>
          <xdr:spPr bwMode="auto">
            <a:xfrm>
              <a:off x="3296" y="3048"/>
              <a:ext cx="207" cy="236"/>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2</a:t>
              </a:r>
            </a:p>
          </xdr:txBody>
        </xdr:sp>
        <xdr:sp macro="" textlink="">
          <xdr:nvSpPr>
            <xdr:cNvPr id="38" name="Rectangle 37"/>
            <xdr:cNvSpPr>
              <a:spLocks noChangeArrowheads="1"/>
            </xdr:cNvSpPr>
          </xdr:nvSpPr>
          <xdr:spPr bwMode="auto">
            <a:xfrm>
              <a:off x="1026" y="3204"/>
              <a:ext cx="396" cy="236"/>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a:t>
              </a:r>
            </a:p>
          </xdr:txBody>
        </xdr:sp>
        <xdr:sp macro="" textlink="">
          <xdr:nvSpPr>
            <xdr:cNvPr id="39" name="Rectangle 38"/>
            <xdr:cNvSpPr>
              <a:spLocks noChangeArrowheads="1"/>
            </xdr:cNvSpPr>
          </xdr:nvSpPr>
          <xdr:spPr bwMode="auto">
            <a:xfrm>
              <a:off x="566" y="3610"/>
              <a:ext cx="387" cy="236"/>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grp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28575</xdr:colOff>
      <xdr:row>19</xdr:row>
      <xdr:rowOff>71437</xdr:rowOff>
    </xdr:from>
    <xdr:ext cx="4848225" cy="386003"/>
    <mc:AlternateContent xmlns:mc="http://schemas.openxmlformats.org/markup-compatibility/2006" xmlns:a14="http://schemas.microsoft.com/office/drawing/2010/main">
      <mc:Choice Requires="a14">
        <xdr:sp macro="" textlink="">
          <xdr:nvSpPr>
            <xdr:cNvPr id="2" name="TextBox 1"/>
            <xdr:cNvSpPr txBox="1"/>
          </xdr:nvSpPr>
          <xdr:spPr>
            <a:xfrm>
              <a:off x="28575" y="4291012"/>
              <a:ext cx="4848225" cy="386003"/>
            </a:xfrm>
            <a:prstGeom prst="rect">
              <a:avLst/>
            </a:prstGeom>
            <a:solidFill>
              <a:schemeClr val="accent6">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1" i="1">
                            <a:latin typeface="Cambria Math"/>
                          </a:rPr>
                        </m:ctrlPr>
                      </m:sSupPr>
                      <m:e>
                        <m:d>
                          <m:dPr>
                            <m:ctrlPr>
                              <a:rPr lang="en-US" sz="1100" b="1" i="1">
                                <a:latin typeface="Cambria Math"/>
                              </a:rPr>
                            </m:ctrlPr>
                          </m:dPr>
                          <m:e>
                            <m:r>
                              <a:rPr lang="en-US" sz="1100" b="1" i="1">
                                <a:latin typeface="Cambria Math"/>
                              </a:rPr>
                              <m:t>𝟏</m:t>
                            </m:r>
                            <m:r>
                              <a:rPr lang="en-US" sz="1100" b="1" i="1">
                                <a:latin typeface="Cambria Math"/>
                              </a:rPr>
                              <m:t>+</m:t>
                            </m:r>
                            <m:r>
                              <a:rPr lang="en-US" sz="1100" b="1" i="1">
                                <a:solidFill>
                                  <a:schemeClr val="tx1"/>
                                </a:solidFill>
                                <a:effectLst/>
                                <a:latin typeface="Cambria Math"/>
                                <a:ea typeface="+mn-ea"/>
                                <a:cs typeface="+mn-cs"/>
                              </a:rPr>
                              <m:t>𝑻𝒐𝒕𝒂𝒍</m:t>
                            </m:r>
                            <m:r>
                              <a:rPr lang="en-US" sz="1100" b="1" i="1">
                                <a:solidFill>
                                  <a:schemeClr val="tx1"/>
                                </a:solidFill>
                                <a:effectLst/>
                                <a:latin typeface="Cambria Math"/>
                                <a:ea typeface="+mn-ea"/>
                                <a:cs typeface="+mn-cs"/>
                              </a:rPr>
                              <m:t> </m:t>
                            </m:r>
                            <m:r>
                              <a:rPr lang="en-US" sz="1100" b="1" i="1">
                                <a:solidFill>
                                  <a:schemeClr val="tx1"/>
                                </a:solidFill>
                                <a:effectLst/>
                                <a:latin typeface="Cambria Math"/>
                                <a:ea typeface="+mn-ea"/>
                                <a:cs typeface="+mn-cs"/>
                              </a:rPr>
                              <m:t>𝒄𝒐𝒎𝒑𝒐𝒖𝒏𝒅𝒊𝒏𝒈</m:t>
                            </m:r>
                            <m:r>
                              <a:rPr lang="en-US" sz="1100" b="1" i="1">
                                <a:solidFill>
                                  <a:schemeClr val="tx1"/>
                                </a:solidFill>
                                <a:effectLst/>
                                <a:latin typeface="Cambria Math"/>
                                <a:ea typeface="+mn-ea"/>
                                <a:cs typeface="+mn-cs"/>
                              </a:rPr>
                              <m:t> </m:t>
                            </m:r>
                            <m:r>
                              <a:rPr lang="en-US" sz="1100" b="1" i="1">
                                <a:solidFill>
                                  <a:schemeClr val="tx1"/>
                                </a:solidFill>
                                <a:effectLst/>
                                <a:latin typeface="Cambria Math"/>
                                <a:ea typeface="+mn-ea"/>
                                <a:cs typeface="+mn-cs"/>
                              </a:rPr>
                              <m:t>𝒓𝒆𝒕𝒖𝒓𝒏</m:t>
                            </m:r>
                            <m:r>
                              <a:rPr lang="en-US" sz="1100" b="1" i="1">
                                <a:solidFill>
                                  <a:schemeClr val="tx1"/>
                                </a:solidFill>
                                <a:effectLst/>
                                <a:latin typeface="Cambria Math"/>
                                <a:ea typeface="+mn-ea"/>
                                <a:cs typeface="+mn-cs"/>
                              </a:rPr>
                              <m:t> </m:t>
                            </m:r>
                            <m:r>
                              <a:rPr lang="en-US" sz="1100" b="1" i="1">
                                <a:solidFill>
                                  <a:schemeClr val="tx1"/>
                                </a:solidFill>
                                <a:effectLst/>
                                <a:latin typeface="Cambria Math"/>
                                <a:ea typeface="+mn-ea"/>
                                <a:cs typeface="+mn-cs"/>
                              </a:rPr>
                              <m:t>𝒇𝒐𝒓</m:t>
                            </m:r>
                            <m:r>
                              <a:rPr lang="en-US" sz="1100" b="1" i="1">
                                <a:solidFill>
                                  <a:schemeClr val="tx1"/>
                                </a:solidFill>
                                <a:effectLst/>
                                <a:latin typeface="Cambria Math"/>
                                <a:ea typeface="+mn-ea"/>
                                <a:cs typeface="+mn-cs"/>
                              </a:rPr>
                              <m:t> </m:t>
                            </m:r>
                            <m:r>
                              <a:rPr lang="en-US" sz="1100" b="1" i="1">
                                <a:solidFill>
                                  <a:schemeClr val="tx1"/>
                                </a:solidFill>
                                <a:effectLst/>
                                <a:latin typeface="Cambria Math"/>
                                <a:ea typeface="+mn-ea"/>
                                <a:cs typeface="+mn-cs"/>
                              </a:rPr>
                              <m:t>𝒕𝒉𝒆</m:t>
                            </m:r>
                            <m:r>
                              <a:rPr lang="en-US" sz="1100" b="1" i="1">
                                <a:solidFill>
                                  <a:schemeClr val="tx1"/>
                                </a:solidFill>
                                <a:effectLst/>
                                <a:latin typeface="Cambria Math"/>
                                <a:ea typeface="+mn-ea"/>
                                <a:cs typeface="+mn-cs"/>
                              </a:rPr>
                              <m:t> </m:t>
                            </m:r>
                            <m:r>
                              <a:rPr lang="en-US" sz="1100" b="1" i="1">
                                <a:solidFill>
                                  <a:schemeClr val="tx1"/>
                                </a:solidFill>
                                <a:effectLst/>
                                <a:latin typeface="Cambria Math"/>
                                <a:ea typeface="+mn-ea"/>
                                <a:cs typeface="+mn-cs"/>
                              </a:rPr>
                              <m:t>𝒆𝒏𝒕𝒊𝒓𝒆</m:t>
                            </m:r>
                            <m:r>
                              <a:rPr lang="en-US" sz="1100" b="1" i="1">
                                <a:solidFill>
                                  <a:schemeClr val="tx1"/>
                                </a:solidFill>
                                <a:effectLst/>
                                <a:latin typeface="Cambria Math"/>
                                <a:ea typeface="+mn-ea"/>
                                <a:cs typeface="+mn-cs"/>
                              </a:rPr>
                              <m:t> </m:t>
                            </m:r>
                            <m:r>
                              <a:rPr lang="en-US" sz="1100" b="1" i="1">
                                <a:solidFill>
                                  <a:schemeClr val="tx1"/>
                                </a:solidFill>
                                <a:effectLst/>
                                <a:latin typeface="Cambria Math"/>
                                <a:ea typeface="+mn-ea"/>
                                <a:cs typeface="+mn-cs"/>
                              </a:rPr>
                              <m:t>𝒑𝒆𝒓𝒊𝒐𝒅</m:t>
                            </m:r>
                          </m:e>
                        </m:d>
                      </m:e>
                      <m:sup>
                        <m:r>
                          <a:rPr lang="en-US" sz="1100" b="1" i="1">
                            <a:latin typeface="Cambria Math"/>
                          </a:rPr>
                          <m:t>𝟏</m:t>
                        </m:r>
                      </m:sup>
                    </m:sSup>
                    <m:r>
                      <a:rPr lang="en-US" sz="1100" b="1" i="1">
                        <a:latin typeface="Cambria Math"/>
                      </a:rPr>
                      <m:t>=</m:t>
                    </m:r>
                    <m:sSup>
                      <m:sSupPr>
                        <m:ctrlPr>
                          <a:rPr lang="en-US" sz="1100" b="1" i="1">
                            <a:solidFill>
                              <a:schemeClr val="tx1"/>
                            </a:solidFill>
                            <a:effectLst/>
                            <a:latin typeface="Cambria Math"/>
                            <a:ea typeface="+mn-ea"/>
                            <a:cs typeface="+mn-cs"/>
                          </a:rPr>
                        </m:ctrlPr>
                      </m:sSupPr>
                      <m:e>
                        <m:d>
                          <m:dPr>
                            <m:ctrlPr>
                              <a:rPr lang="en-US" sz="1100" b="1" i="1">
                                <a:solidFill>
                                  <a:schemeClr val="tx1"/>
                                </a:solidFill>
                                <a:effectLst/>
                                <a:latin typeface="Cambria Math"/>
                                <a:ea typeface="+mn-ea"/>
                                <a:cs typeface="+mn-cs"/>
                              </a:rPr>
                            </m:ctrlPr>
                          </m:dPr>
                          <m:e>
                            <m:r>
                              <a:rPr lang="en-US" sz="1100" b="1" i="1">
                                <a:solidFill>
                                  <a:schemeClr val="tx1"/>
                                </a:solidFill>
                                <a:effectLst/>
                                <a:latin typeface="Cambria Math"/>
                                <a:ea typeface="+mn-ea"/>
                                <a:cs typeface="+mn-cs"/>
                              </a:rPr>
                              <m:t>𝟏</m:t>
                            </m:r>
                            <m:r>
                              <a:rPr lang="en-US" sz="1100" b="1" i="1">
                                <a:solidFill>
                                  <a:schemeClr val="tx1"/>
                                </a:solidFill>
                                <a:effectLst/>
                                <a:latin typeface="Cambria Math"/>
                                <a:ea typeface="+mn-ea"/>
                                <a:cs typeface="+mn-cs"/>
                              </a:rPr>
                              <m:t>+</m:t>
                            </m:r>
                            <m:sSub>
                              <m:sSubPr>
                                <m:ctrlPr>
                                  <a:rPr lang="en-US" sz="1100" b="1" i="1">
                                    <a:solidFill>
                                      <a:schemeClr val="tx1"/>
                                    </a:solidFill>
                                    <a:effectLst/>
                                    <a:latin typeface="Cambria Math"/>
                                    <a:ea typeface="+mn-ea"/>
                                    <a:cs typeface="+mn-cs"/>
                                  </a:rPr>
                                </m:ctrlPr>
                              </m:sSubPr>
                              <m:e>
                                <m:r>
                                  <a:rPr lang="en-US" sz="1100" b="1" i="1">
                                    <a:solidFill>
                                      <a:schemeClr val="tx1"/>
                                    </a:solidFill>
                                    <a:effectLst/>
                                    <a:latin typeface="Cambria Math"/>
                                    <a:ea typeface="+mn-ea"/>
                                    <a:cs typeface="+mn-cs"/>
                                  </a:rPr>
                                  <m:t>𝑰</m:t>
                                </m:r>
                              </m:e>
                              <m:sub>
                                <m:r>
                                  <a:rPr lang="en-US" sz="1100" b="1" i="1">
                                    <a:solidFill>
                                      <a:schemeClr val="tx1"/>
                                    </a:solidFill>
                                    <a:effectLst/>
                                    <a:latin typeface="Cambria Math"/>
                                    <a:ea typeface="+mn-ea"/>
                                    <a:cs typeface="+mn-cs"/>
                                  </a:rPr>
                                  <m:t>𝒑𝒆𝒓</m:t>
                                </m:r>
                              </m:sub>
                            </m:sSub>
                          </m:e>
                        </m:d>
                      </m:e>
                      <m:sup>
                        <m:f>
                          <m:fPr>
                            <m:ctrlPr>
                              <a:rPr lang="en-US" sz="1100" b="1" i="1">
                                <a:solidFill>
                                  <a:schemeClr val="tx1"/>
                                </a:solidFill>
                                <a:effectLst/>
                                <a:latin typeface="Cambria Math"/>
                                <a:ea typeface="+mn-ea"/>
                                <a:cs typeface="+mn-cs"/>
                              </a:rPr>
                            </m:ctrlPr>
                          </m:fPr>
                          <m:num>
                            <m:r>
                              <a:rPr lang="en-US" sz="1100" b="1" i="1">
                                <a:solidFill>
                                  <a:schemeClr val="tx1"/>
                                </a:solidFill>
                                <a:effectLst/>
                                <a:latin typeface="Cambria Math"/>
                                <a:ea typeface="+mn-ea"/>
                                <a:cs typeface="+mn-cs"/>
                              </a:rPr>
                              <m:t>𝑵</m:t>
                            </m:r>
                          </m:num>
                          <m:den>
                            <m:r>
                              <a:rPr lang="en-US" sz="1100" b="1" i="1">
                                <a:solidFill>
                                  <a:schemeClr val="tx1"/>
                                </a:solidFill>
                                <a:effectLst/>
                                <a:latin typeface="Cambria Math"/>
                                <a:ea typeface="+mn-ea"/>
                                <a:cs typeface="+mn-cs"/>
                              </a:rPr>
                              <m:t>𝑴</m:t>
                            </m:r>
                          </m:den>
                        </m:f>
                      </m:sup>
                    </m:sSup>
                  </m:oMath>
                </m:oMathPara>
              </a14:m>
              <a:endParaRPr lang="en-US" sz="1100" b="1"/>
            </a:p>
          </xdr:txBody>
        </xdr:sp>
      </mc:Choice>
      <mc:Fallback xmlns="">
        <xdr:sp macro="" textlink="">
          <xdr:nvSpPr>
            <xdr:cNvPr id="2" name="TextBox 1"/>
            <xdr:cNvSpPr txBox="1"/>
          </xdr:nvSpPr>
          <xdr:spPr>
            <a:xfrm>
              <a:off x="28575" y="4291012"/>
              <a:ext cx="4848225" cy="386003"/>
            </a:xfrm>
            <a:prstGeom prst="rect">
              <a:avLst/>
            </a:prstGeom>
            <a:solidFill>
              <a:schemeClr val="accent6">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b="1" i="0">
                  <a:latin typeface="Cambria Math"/>
                </a:rPr>
                <a:t>(𝟏+</a:t>
              </a:r>
              <a:r>
                <a:rPr lang="en-US" sz="1100" b="1" i="0">
                  <a:solidFill>
                    <a:schemeClr val="tx1"/>
                  </a:solidFill>
                  <a:effectLst/>
                  <a:latin typeface="+mn-lt"/>
                  <a:ea typeface="+mn-ea"/>
                  <a:cs typeface="+mn-cs"/>
                </a:rPr>
                <a:t>𝑻𝒐𝒕𝒂𝒍 𝒄𝒐𝒎𝒑𝒐𝒖𝒏𝒅𝒊𝒏𝒈 𝒓𝒆𝒕𝒖𝒓𝒏 𝒇𝒐𝒓 𝒕𝒉𝒆 𝒆𝒏𝒕𝒊𝒓𝒆 𝒑𝒆𝒓𝒊𝒐𝒅</a:t>
              </a:r>
              <a:r>
                <a:rPr lang="en-US" sz="1100" b="1" i="0">
                  <a:solidFill>
                    <a:schemeClr val="tx1"/>
                  </a:solidFill>
                  <a:effectLst/>
                  <a:latin typeface="Cambria Math"/>
                  <a:ea typeface="+mn-ea"/>
                  <a:cs typeface="+mn-cs"/>
                </a:rPr>
                <a:t>)^</a:t>
              </a:r>
              <a:r>
                <a:rPr lang="en-US" sz="1100" b="1" i="0">
                  <a:latin typeface="Cambria Math"/>
                </a:rPr>
                <a:t>𝟏=</a:t>
              </a:r>
              <a:r>
                <a:rPr lang="en-US" sz="1100" b="1" i="0">
                  <a:solidFill>
                    <a:schemeClr val="tx1"/>
                  </a:solidFill>
                  <a:effectLst/>
                  <a:latin typeface="Cambria Math"/>
                  <a:ea typeface="+mn-ea"/>
                  <a:cs typeface="+mn-cs"/>
                </a:rPr>
                <a:t>(𝟏+𝑰_𝒑𝒆𝒓 )^(𝑵/𝑴)</a:t>
              </a:r>
              <a:endParaRPr lang="en-US" sz="1100" b="1"/>
            </a:p>
          </xdr:txBody>
        </xdr:sp>
      </mc:Fallback>
    </mc:AlternateContent>
    <xdr:clientData/>
  </xdr:oneCellAnchor>
  <xdr:twoCellAnchor>
    <xdr:from>
      <xdr:col>4</xdr:col>
      <xdr:colOff>504826</xdr:colOff>
      <xdr:row>16</xdr:row>
      <xdr:rowOff>76200</xdr:rowOff>
    </xdr:from>
    <xdr:to>
      <xdr:col>4</xdr:col>
      <xdr:colOff>600076</xdr:colOff>
      <xdr:row>18</xdr:row>
      <xdr:rowOff>161925</xdr:rowOff>
    </xdr:to>
    <xdr:sp macro="" textlink="">
      <xdr:nvSpPr>
        <xdr:cNvPr id="3" name="Right Brace 2"/>
        <xdr:cNvSpPr/>
      </xdr:nvSpPr>
      <xdr:spPr>
        <a:xfrm>
          <a:off x="3714751" y="3152775"/>
          <a:ext cx="95250" cy="4095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xdr:colOff>
      <xdr:row>17</xdr:row>
      <xdr:rowOff>142877</xdr:rowOff>
    </xdr:from>
    <xdr:to>
      <xdr:col>5</xdr:col>
      <xdr:colOff>104776</xdr:colOff>
      <xdr:row>20</xdr:row>
      <xdr:rowOff>152400</xdr:rowOff>
    </xdr:to>
    <xdr:cxnSp macro="">
      <xdr:nvCxnSpPr>
        <xdr:cNvPr id="4" name="Elbow Connector 3"/>
        <xdr:cNvCxnSpPr/>
      </xdr:nvCxnSpPr>
      <xdr:spPr>
        <a:xfrm rot="16200000" flipV="1">
          <a:off x="4476753" y="4191002"/>
          <a:ext cx="714373" cy="104773"/>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495300</xdr:colOff>
      <xdr:row>17</xdr:row>
      <xdr:rowOff>0</xdr:rowOff>
    </xdr:from>
    <xdr:to>
      <xdr:col>7</xdr:col>
      <xdr:colOff>552450</xdr:colOff>
      <xdr:row>22</xdr:row>
      <xdr:rowOff>57150</xdr:rowOff>
    </xdr:to>
    <xdr:cxnSp macro="">
      <xdr:nvCxnSpPr>
        <xdr:cNvPr id="6" name="Straight Arrow Connector 5"/>
        <xdr:cNvCxnSpPr/>
      </xdr:nvCxnSpPr>
      <xdr:spPr bwMode="auto">
        <a:xfrm flipH="1" flipV="1">
          <a:off x="5886450" y="3238500"/>
          <a:ext cx="666750" cy="1143000"/>
        </a:xfrm>
        <a:prstGeom prst="straightConnector1">
          <a:avLst/>
        </a:prstGeom>
        <a:ln>
          <a:headEnd type="none" w="med" len="med"/>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8</xdr:col>
      <xdr:colOff>133350</xdr:colOff>
      <xdr:row>4</xdr:row>
      <xdr:rowOff>123825</xdr:rowOff>
    </xdr:to>
    <xdr:sp macro="" textlink="">
      <xdr:nvSpPr>
        <xdr:cNvPr id="2" name="TextBox 1"/>
        <xdr:cNvSpPr txBox="1"/>
      </xdr:nvSpPr>
      <xdr:spPr>
        <a:xfrm>
          <a:off x="19050" y="0"/>
          <a:ext cx="6610350" cy="885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600" b="1" u="sng">
              <a:solidFill>
                <a:schemeClr val="dk1"/>
              </a:solidFill>
              <a:effectLst/>
              <a:latin typeface="+mn-lt"/>
              <a:ea typeface="+mn-ea"/>
              <a:cs typeface="+mn-cs"/>
            </a:rPr>
            <a:t>FV Annuities</a:t>
          </a:r>
          <a:r>
            <a:rPr lang="en-US" sz="1600" b="1" u="sng" baseline="0">
              <a:solidFill>
                <a:schemeClr val="dk1"/>
              </a:solidFill>
              <a:effectLst/>
              <a:latin typeface="+mn-lt"/>
              <a:ea typeface="+mn-ea"/>
              <a:cs typeface="+mn-cs"/>
            </a:rPr>
            <a:t> (</a:t>
          </a:r>
          <a:r>
            <a:rPr lang="en-US" sz="1600" b="1" u="sng">
              <a:solidFill>
                <a:schemeClr val="dk1"/>
              </a:solidFill>
              <a:effectLst/>
              <a:latin typeface="+mn-lt"/>
              <a:ea typeface="+mn-ea"/>
              <a:cs typeface="+mn-cs"/>
            </a:rPr>
            <a:t>ordinary and due)</a:t>
          </a:r>
        </a:p>
        <a:p>
          <a:pPr marL="0" marR="0" indent="0" defTabSz="914400" rtl="0" eaLnBrk="1" fontAlgn="auto" latinLnBrk="0" hangingPunct="1">
            <a:lnSpc>
              <a:spcPct val="100000"/>
            </a:lnSpc>
            <a:spcBef>
              <a:spcPts val="0"/>
            </a:spcBef>
            <a:spcAft>
              <a:spcPts val="0"/>
            </a:spcAft>
            <a:buClrTx/>
            <a:buSzTx/>
            <a:buFontTx/>
            <a:buNone/>
            <a:tabLst/>
            <a:defRPr/>
          </a:pPr>
          <a:r>
            <a:rPr lang="en-US" sz="1600" b="1">
              <a:solidFill>
                <a:schemeClr val="dk1"/>
              </a:solidFill>
              <a:effectLst/>
              <a:latin typeface="+mn-lt"/>
              <a:ea typeface="+mn-ea"/>
              <a:cs typeface="+mn-cs"/>
            </a:rPr>
            <a:t> Invest $100 at the end of each period in a bank, how much is your account in 3 years if interest rates is 10%</a:t>
          </a:r>
        </a:p>
        <a:p>
          <a:endParaRPr lang="en-US" sz="1100"/>
        </a:p>
      </xdr:txBody>
    </xdr:sp>
    <xdr:clientData/>
  </xdr:twoCellAnchor>
  <xdr:twoCellAnchor>
    <xdr:from>
      <xdr:col>0</xdr:col>
      <xdr:colOff>141048</xdr:colOff>
      <xdr:row>11</xdr:row>
      <xdr:rowOff>28462</xdr:rowOff>
    </xdr:from>
    <xdr:to>
      <xdr:col>6</xdr:col>
      <xdr:colOff>522665</xdr:colOff>
      <xdr:row>17</xdr:row>
      <xdr:rowOff>17927</xdr:rowOff>
    </xdr:to>
    <xdr:grpSp>
      <xdr:nvGrpSpPr>
        <xdr:cNvPr id="30" name="Group 29"/>
        <xdr:cNvGrpSpPr/>
      </xdr:nvGrpSpPr>
      <xdr:grpSpPr>
        <a:xfrm>
          <a:off x="141048" y="2123962"/>
          <a:ext cx="5658467" cy="1132465"/>
          <a:chOff x="141048" y="2123962"/>
          <a:chExt cx="4715492" cy="1132465"/>
        </a:xfrm>
      </xdr:grpSpPr>
      <xdr:grpSp>
        <xdr:nvGrpSpPr>
          <xdr:cNvPr id="3" name="Group 2"/>
          <xdr:cNvGrpSpPr>
            <a:grpSpLocks/>
          </xdr:cNvGrpSpPr>
        </xdr:nvGrpSpPr>
        <xdr:grpSpPr bwMode="auto">
          <a:xfrm>
            <a:off x="141048" y="2123962"/>
            <a:ext cx="4715492" cy="1132465"/>
            <a:chOff x="654" y="2980"/>
            <a:chExt cx="2942" cy="1153"/>
          </a:xfrm>
        </xdr:grpSpPr>
        <xdr:sp macro="" textlink="">
          <xdr:nvSpPr>
            <xdr:cNvPr id="4" name="Rectangle 3"/>
            <xdr:cNvSpPr>
              <a:spLocks noChangeArrowheads="1"/>
            </xdr:cNvSpPr>
          </xdr:nvSpPr>
          <xdr:spPr bwMode="auto">
            <a:xfrm>
              <a:off x="3194" y="3592"/>
              <a:ext cx="402" cy="541"/>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a:p>
              <a:pPr>
                <a:defRPr/>
              </a:pPr>
              <a:r>
                <a:rPr lang="en-US" sz="1400">
                  <a:solidFill>
                    <a:schemeClr val="accent3">
                      <a:lumMod val="75000"/>
                    </a:schemeClr>
                  </a:solidFill>
                  <a:latin typeface="+mn-lt"/>
                </a:rPr>
                <a:t>FV=?</a:t>
              </a:r>
            </a:p>
          </xdr:txBody>
        </xdr:sp>
        <xdr:grpSp>
          <xdr:nvGrpSpPr>
            <xdr:cNvPr id="5" name="Group 4"/>
            <xdr:cNvGrpSpPr>
              <a:grpSpLocks/>
            </xdr:cNvGrpSpPr>
          </xdr:nvGrpSpPr>
          <xdr:grpSpPr bwMode="auto">
            <a:xfrm>
              <a:off x="756" y="3371"/>
              <a:ext cx="2643" cy="173"/>
              <a:chOff x="754" y="2027"/>
              <a:chExt cx="2643" cy="173"/>
            </a:xfrm>
          </xdr:grpSpPr>
          <xdr:sp macro="" textlink="">
            <xdr:nvSpPr>
              <xdr:cNvPr id="11"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2" name="Line 9"/>
              <xdr:cNvSpPr>
                <a:spLocks noChangeShapeType="1"/>
              </xdr:cNvSpPr>
            </xdr:nvSpPr>
            <xdr:spPr bwMode="auto">
              <a:xfrm>
                <a:off x="1546"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3" name="Line 10"/>
              <xdr:cNvSpPr>
                <a:spLocks noChangeShapeType="1"/>
              </xdr:cNvSpPr>
            </xdr:nvSpPr>
            <xdr:spPr bwMode="auto">
              <a:xfrm>
                <a:off x="339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4" name="Line 12"/>
              <xdr:cNvSpPr>
                <a:spLocks noChangeShapeType="1"/>
              </xdr:cNvSpPr>
            </xdr:nvSpPr>
            <xdr:spPr bwMode="auto">
              <a:xfrm>
                <a:off x="755" y="2113"/>
                <a:ext cx="2642" cy="1"/>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6" name="Rectangle 5"/>
            <xdr:cNvSpPr>
              <a:spLocks noChangeArrowheads="1"/>
            </xdr:cNvSpPr>
          </xdr:nvSpPr>
          <xdr:spPr bwMode="auto">
            <a:xfrm>
              <a:off x="654"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7" name="Rectangle 6"/>
            <xdr:cNvSpPr>
              <a:spLocks noChangeArrowheads="1"/>
            </xdr:cNvSpPr>
          </xdr:nvSpPr>
          <xdr:spPr bwMode="auto">
            <a:xfrm>
              <a:off x="1418" y="2980"/>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a:t>
              </a:r>
            </a:p>
          </xdr:txBody>
        </xdr:sp>
        <xdr:sp macro="" textlink="">
          <xdr:nvSpPr>
            <xdr:cNvPr id="8" name="Rectangle 7"/>
            <xdr:cNvSpPr>
              <a:spLocks noChangeArrowheads="1"/>
            </xdr:cNvSpPr>
          </xdr:nvSpPr>
          <xdr:spPr bwMode="auto">
            <a:xfrm>
              <a:off x="3296"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3</a:t>
              </a:r>
            </a:p>
          </xdr:txBody>
        </xdr:sp>
        <xdr:sp macro="" textlink="">
          <xdr:nvSpPr>
            <xdr:cNvPr id="9" name="Rectangle 8"/>
            <xdr:cNvSpPr>
              <a:spLocks noChangeArrowheads="1"/>
            </xdr:cNvSpPr>
          </xdr:nvSpPr>
          <xdr:spPr bwMode="auto">
            <a:xfrm>
              <a:off x="1026" y="3204"/>
              <a:ext cx="396"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a:t>
              </a:r>
            </a:p>
          </xdr:txBody>
        </xdr:sp>
        <xdr:sp macro="" textlink="">
          <xdr:nvSpPr>
            <xdr:cNvPr id="10" name="Rectangle 9"/>
            <xdr:cNvSpPr>
              <a:spLocks noChangeArrowheads="1"/>
            </xdr:cNvSpPr>
          </xdr:nvSpPr>
          <xdr:spPr bwMode="auto">
            <a:xfrm>
              <a:off x="1386" y="3610"/>
              <a:ext cx="309"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sp macro="" textlink="">
        <xdr:nvSpPr>
          <xdr:cNvPr id="15" name="Line 9"/>
          <xdr:cNvSpPr>
            <a:spLocks noChangeShapeType="1"/>
          </xdr:cNvSpPr>
        </xdr:nvSpPr>
        <xdr:spPr bwMode="auto">
          <a:xfrm>
            <a:off x="2800350" y="2505076"/>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6" name="Rectangle 15"/>
          <xdr:cNvSpPr>
            <a:spLocks noChangeArrowheads="1"/>
          </xdr:cNvSpPr>
        </xdr:nvSpPr>
        <xdr:spPr bwMode="auto">
          <a:xfrm>
            <a:off x="2676525" y="2162062"/>
            <a:ext cx="331783"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2</a:t>
            </a:r>
          </a:p>
        </xdr:txBody>
      </xdr:sp>
      <xdr:sp macro="" textlink="">
        <xdr:nvSpPr>
          <xdr:cNvPr id="17" name="Rectangle 16"/>
          <xdr:cNvSpPr>
            <a:spLocks noChangeArrowheads="1"/>
          </xdr:cNvSpPr>
        </xdr:nvSpPr>
        <xdr:spPr bwMode="auto">
          <a:xfrm>
            <a:off x="2493723" y="2743087"/>
            <a:ext cx="620291"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clientData/>
  </xdr:twoCellAnchor>
  <xdr:twoCellAnchor>
    <xdr:from>
      <xdr:col>0</xdr:col>
      <xdr:colOff>28299</xdr:colOff>
      <xdr:row>19</xdr:row>
      <xdr:rowOff>142875</xdr:rowOff>
    </xdr:from>
    <xdr:to>
      <xdr:col>6</xdr:col>
      <xdr:colOff>289705</xdr:colOff>
      <xdr:row>25</xdr:row>
      <xdr:rowOff>142162</xdr:rowOff>
    </xdr:to>
    <xdr:grpSp>
      <xdr:nvGrpSpPr>
        <xdr:cNvPr id="31" name="Group 30"/>
        <xdr:cNvGrpSpPr/>
      </xdr:nvGrpSpPr>
      <xdr:grpSpPr>
        <a:xfrm>
          <a:off x="28299" y="3762375"/>
          <a:ext cx="5538256" cy="1142287"/>
          <a:chOff x="112197" y="2123962"/>
          <a:chExt cx="4595281" cy="1142287"/>
        </a:xfrm>
      </xdr:grpSpPr>
      <xdr:grpSp>
        <xdr:nvGrpSpPr>
          <xdr:cNvPr id="32" name="Group 31"/>
          <xdr:cNvGrpSpPr>
            <a:grpSpLocks/>
          </xdr:cNvGrpSpPr>
        </xdr:nvGrpSpPr>
        <xdr:grpSpPr bwMode="auto">
          <a:xfrm>
            <a:off x="112197" y="2123962"/>
            <a:ext cx="4595281" cy="1142287"/>
            <a:chOff x="636" y="2980"/>
            <a:chExt cx="2867" cy="1163"/>
          </a:xfrm>
        </xdr:grpSpPr>
        <xdr:sp macro="" textlink="">
          <xdr:nvSpPr>
            <xdr:cNvPr id="36" name="Rectangle 35"/>
            <xdr:cNvSpPr>
              <a:spLocks noChangeArrowheads="1"/>
            </xdr:cNvSpPr>
          </xdr:nvSpPr>
          <xdr:spPr bwMode="auto">
            <a:xfrm>
              <a:off x="2142" y="3602"/>
              <a:ext cx="402" cy="541"/>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a:p>
              <a:pPr>
                <a:defRPr/>
              </a:pPr>
              <a:r>
                <a:rPr lang="en-US" sz="1400">
                  <a:solidFill>
                    <a:schemeClr val="accent3">
                      <a:lumMod val="75000"/>
                    </a:schemeClr>
                  </a:solidFill>
                  <a:latin typeface="+mn-lt"/>
                </a:rPr>
                <a:t>FV=?</a:t>
              </a:r>
            </a:p>
          </xdr:txBody>
        </xdr:sp>
        <xdr:grpSp>
          <xdr:nvGrpSpPr>
            <xdr:cNvPr id="37" name="Group 36"/>
            <xdr:cNvGrpSpPr>
              <a:grpSpLocks/>
            </xdr:cNvGrpSpPr>
          </xdr:nvGrpSpPr>
          <xdr:grpSpPr bwMode="auto">
            <a:xfrm>
              <a:off x="756" y="3371"/>
              <a:ext cx="2643" cy="173"/>
              <a:chOff x="754" y="2027"/>
              <a:chExt cx="2643" cy="173"/>
            </a:xfrm>
          </xdr:grpSpPr>
          <xdr:sp macro="" textlink="">
            <xdr:nvSpPr>
              <xdr:cNvPr id="43"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44" name="Line 9"/>
              <xdr:cNvSpPr>
                <a:spLocks noChangeShapeType="1"/>
              </xdr:cNvSpPr>
            </xdr:nvSpPr>
            <xdr:spPr bwMode="auto">
              <a:xfrm>
                <a:off x="1546"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45" name="Line 10"/>
              <xdr:cNvSpPr>
                <a:spLocks noChangeShapeType="1"/>
              </xdr:cNvSpPr>
            </xdr:nvSpPr>
            <xdr:spPr bwMode="auto">
              <a:xfrm>
                <a:off x="339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46" name="Line 12"/>
              <xdr:cNvSpPr>
                <a:spLocks noChangeShapeType="1"/>
              </xdr:cNvSpPr>
            </xdr:nvSpPr>
            <xdr:spPr bwMode="auto">
              <a:xfrm>
                <a:off x="755" y="2113"/>
                <a:ext cx="2642" cy="1"/>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38" name="Rectangle 37"/>
            <xdr:cNvSpPr>
              <a:spLocks noChangeArrowheads="1"/>
            </xdr:cNvSpPr>
          </xdr:nvSpPr>
          <xdr:spPr bwMode="auto">
            <a:xfrm>
              <a:off x="654"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39" name="Rectangle 38"/>
            <xdr:cNvSpPr>
              <a:spLocks noChangeArrowheads="1"/>
            </xdr:cNvSpPr>
          </xdr:nvSpPr>
          <xdr:spPr bwMode="auto">
            <a:xfrm>
              <a:off x="1418" y="2980"/>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a:t>
              </a:r>
            </a:p>
          </xdr:txBody>
        </xdr:sp>
        <xdr:sp macro="" textlink="">
          <xdr:nvSpPr>
            <xdr:cNvPr id="40" name="Rectangle 39"/>
            <xdr:cNvSpPr>
              <a:spLocks noChangeArrowheads="1"/>
            </xdr:cNvSpPr>
          </xdr:nvSpPr>
          <xdr:spPr bwMode="auto">
            <a:xfrm>
              <a:off x="3296"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3</a:t>
              </a:r>
            </a:p>
          </xdr:txBody>
        </xdr:sp>
        <xdr:sp macro="" textlink="">
          <xdr:nvSpPr>
            <xdr:cNvPr id="41" name="Rectangle 40"/>
            <xdr:cNvSpPr>
              <a:spLocks noChangeArrowheads="1"/>
            </xdr:cNvSpPr>
          </xdr:nvSpPr>
          <xdr:spPr bwMode="auto">
            <a:xfrm>
              <a:off x="1026" y="3204"/>
              <a:ext cx="396"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a:t>
              </a:r>
            </a:p>
          </xdr:txBody>
        </xdr:sp>
        <xdr:sp macro="" textlink="">
          <xdr:nvSpPr>
            <xdr:cNvPr id="42" name="Rectangle 41"/>
            <xdr:cNvSpPr>
              <a:spLocks noChangeArrowheads="1"/>
            </xdr:cNvSpPr>
          </xdr:nvSpPr>
          <xdr:spPr bwMode="auto">
            <a:xfrm>
              <a:off x="636" y="3610"/>
              <a:ext cx="309"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sp macro="" textlink="">
        <xdr:nvSpPr>
          <xdr:cNvPr id="33" name="Line 9"/>
          <xdr:cNvSpPr>
            <a:spLocks noChangeShapeType="1"/>
          </xdr:cNvSpPr>
        </xdr:nvSpPr>
        <xdr:spPr bwMode="auto">
          <a:xfrm>
            <a:off x="2800350" y="2505076"/>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34" name="Rectangle 33"/>
          <xdr:cNvSpPr>
            <a:spLocks noChangeArrowheads="1"/>
          </xdr:cNvSpPr>
        </xdr:nvSpPr>
        <xdr:spPr bwMode="auto">
          <a:xfrm>
            <a:off x="2676525" y="2162062"/>
            <a:ext cx="331783"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2</a:t>
            </a:r>
          </a:p>
        </xdr:txBody>
      </xdr:sp>
      <xdr:sp macro="" textlink="">
        <xdr:nvSpPr>
          <xdr:cNvPr id="35" name="Rectangle 34"/>
          <xdr:cNvSpPr>
            <a:spLocks noChangeArrowheads="1"/>
          </xdr:cNvSpPr>
        </xdr:nvSpPr>
        <xdr:spPr bwMode="auto">
          <a:xfrm>
            <a:off x="1264998" y="2743087"/>
            <a:ext cx="620291"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clientData/>
  </xdr:twoCellAnchor>
  <xdr:twoCellAnchor>
    <xdr:from>
      <xdr:col>0</xdr:col>
      <xdr:colOff>0</xdr:colOff>
      <xdr:row>28</xdr:row>
      <xdr:rowOff>0</xdr:rowOff>
    </xdr:from>
    <xdr:to>
      <xdr:col>8</xdr:col>
      <xdr:colOff>285750</xdr:colOff>
      <xdr:row>32</xdr:row>
      <xdr:rowOff>123825</xdr:rowOff>
    </xdr:to>
    <xdr:sp macro="" textlink="">
      <xdr:nvSpPr>
        <xdr:cNvPr id="63" name="TextBox 62"/>
        <xdr:cNvSpPr txBox="1"/>
      </xdr:nvSpPr>
      <xdr:spPr>
        <a:xfrm>
          <a:off x="0" y="5334000"/>
          <a:ext cx="6781800" cy="885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b="1" u="sng">
              <a:solidFill>
                <a:schemeClr val="dk1"/>
              </a:solidFill>
              <a:effectLst/>
              <a:latin typeface="+mn-lt"/>
              <a:ea typeface="+mn-ea"/>
              <a:cs typeface="+mn-cs"/>
            </a:rPr>
            <a:t>PV Annuities and solving</a:t>
          </a:r>
          <a:r>
            <a:rPr lang="en-US" sz="1600" b="1" u="sng" baseline="0">
              <a:solidFill>
                <a:schemeClr val="dk1"/>
              </a:solidFill>
              <a:effectLst/>
              <a:latin typeface="+mn-lt"/>
              <a:ea typeface="+mn-ea"/>
              <a:cs typeface="+mn-cs"/>
            </a:rPr>
            <a:t> for I (</a:t>
          </a:r>
          <a:r>
            <a:rPr lang="en-US" sz="1600" b="1" u="sng">
              <a:solidFill>
                <a:schemeClr val="dk1"/>
              </a:solidFill>
              <a:effectLst/>
              <a:latin typeface="+mn-lt"/>
              <a:ea typeface="+mn-ea"/>
              <a:cs typeface="+mn-cs"/>
            </a:rPr>
            <a:t>ordinary and due)</a:t>
          </a:r>
        </a:p>
        <a:p>
          <a:pPr marL="0" marR="0" indent="0" algn="l" defTabSz="914400" rtl="0" eaLnBrk="1" fontAlgn="auto" latinLnBrk="0" hangingPunct="1">
            <a:lnSpc>
              <a:spcPct val="100000"/>
            </a:lnSpc>
            <a:spcBef>
              <a:spcPts val="0"/>
            </a:spcBef>
            <a:spcAft>
              <a:spcPts val="0"/>
            </a:spcAft>
            <a:buClrTx/>
            <a:buSzTx/>
            <a:buFontTx/>
            <a:buNone/>
            <a:tabLst/>
            <a:defRPr/>
          </a:pPr>
          <a:r>
            <a:rPr lang="en-US" sz="1600" b="1">
              <a:solidFill>
                <a:schemeClr val="dk1"/>
              </a:solidFill>
              <a:effectLst/>
              <a:latin typeface="+mn-lt"/>
              <a:ea typeface="+mn-ea"/>
              <a:cs typeface="+mn-cs"/>
            </a:rPr>
            <a:t>Banks offers you an 3Y annuity of $100 at the end of each year for $250, should you accept</a:t>
          </a:r>
          <a:r>
            <a:rPr lang="en-US" sz="1600" b="1" baseline="0">
              <a:solidFill>
                <a:schemeClr val="dk1"/>
              </a:solidFill>
              <a:effectLst/>
              <a:latin typeface="+mn-lt"/>
              <a:ea typeface="+mn-ea"/>
              <a:cs typeface="+mn-cs"/>
            </a:rPr>
            <a:t> if interest rates is 10%?</a:t>
          </a:r>
          <a:endParaRPr lang="en-US" sz="1600" b="1">
            <a:solidFill>
              <a:schemeClr val="dk1"/>
            </a:solidFill>
            <a:effectLst/>
            <a:latin typeface="+mn-lt"/>
            <a:ea typeface="+mn-ea"/>
            <a:cs typeface="+mn-cs"/>
          </a:endParaRPr>
        </a:p>
      </xdr:txBody>
    </xdr:sp>
    <xdr:clientData/>
  </xdr:twoCellAnchor>
  <xdr:twoCellAnchor>
    <xdr:from>
      <xdr:col>0</xdr:col>
      <xdr:colOff>141048</xdr:colOff>
      <xdr:row>39</xdr:row>
      <xdr:rowOff>28462</xdr:rowOff>
    </xdr:from>
    <xdr:to>
      <xdr:col>6</xdr:col>
      <xdr:colOff>522665</xdr:colOff>
      <xdr:row>44</xdr:row>
      <xdr:rowOff>7423</xdr:rowOff>
    </xdr:to>
    <xdr:grpSp>
      <xdr:nvGrpSpPr>
        <xdr:cNvPr id="64" name="Group 63"/>
        <xdr:cNvGrpSpPr/>
      </xdr:nvGrpSpPr>
      <xdr:grpSpPr>
        <a:xfrm>
          <a:off x="141048" y="7457962"/>
          <a:ext cx="5658467" cy="931461"/>
          <a:chOff x="141048" y="2123962"/>
          <a:chExt cx="4715492" cy="931461"/>
        </a:xfrm>
      </xdr:grpSpPr>
      <xdr:grpSp>
        <xdr:nvGrpSpPr>
          <xdr:cNvPr id="65" name="Group 64"/>
          <xdr:cNvGrpSpPr>
            <a:grpSpLocks/>
          </xdr:cNvGrpSpPr>
        </xdr:nvGrpSpPr>
        <xdr:grpSpPr bwMode="auto">
          <a:xfrm>
            <a:off x="141048" y="2123962"/>
            <a:ext cx="4715492" cy="931116"/>
            <a:chOff x="654" y="2980"/>
            <a:chExt cx="2942" cy="948"/>
          </a:xfrm>
        </xdr:grpSpPr>
        <xdr:sp macro="" textlink="">
          <xdr:nvSpPr>
            <xdr:cNvPr id="69" name="Rectangle 68"/>
            <xdr:cNvSpPr>
              <a:spLocks noChangeArrowheads="1"/>
            </xdr:cNvSpPr>
          </xdr:nvSpPr>
          <xdr:spPr bwMode="auto">
            <a:xfrm>
              <a:off x="3194" y="3592"/>
              <a:ext cx="402"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nvGrpSpPr>
            <xdr:cNvPr id="70" name="Group 69"/>
            <xdr:cNvGrpSpPr>
              <a:grpSpLocks/>
            </xdr:cNvGrpSpPr>
          </xdr:nvGrpSpPr>
          <xdr:grpSpPr bwMode="auto">
            <a:xfrm>
              <a:off x="756" y="3371"/>
              <a:ext cx="2643" cy="173"/>
              <a:chOff x="754" y="2027"/>
              <a:chExt cx="2643" cy="173"/>
            </a:xfrm>
          </xdr:grpSpPr>
          <xdr:sp macro="" textlink="">
            <xdr:nvSpPr>
              <xdr:cNvPr id="76"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77" name="Line 9"/>
              <xdr:cNvSpPr>
                <a:spLocks noChangeShapeType="1"/>
              </xdr:cNvSpPr>
            </xdr:nvSpPr>
            <xdr:spPr bwMode="auto">
              <a:xfrm>
                <a:off x="1546"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78" name="Line 10"/>
              <xdr:cNvSpPr>
                <a:spLocks noChangeShapeType="1"/>
              </xdr:cNvSpPr>
            </xdr:nvSpPr>
            <xdr:spPr bwMode="auto">
              <a:xfrm>
                <a:off x="339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79" name="Line 12"/>
              <xdr:cNvSpPr>
                <a:spLocks noChangeShapeType="1"/>
              </xdr:cNvSpPr>
            </xdr:nvSpPr>
            <xdr:spPr bwMode="auto">
              <a:xfrm>
                <a:off x="755" y="2113"/>
                <a:ext cx="2642" cy="1"/>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71" name="Rectangle 70"/>
            <xdr:cNvSpPr>
              <a:spLocks noChangeArrowheads="1"/>
            </xdr:cNvSpPr>
          </xdr:nvSpPr>
          <xdr:spPr bwMode="auto">
            <a:xfrm>
              <a:off x="654"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72" name="Rectangle 71"/>
            <xdr:cNvSpPr>
              <a:spLocks noChangeArrowheads="1"/>
            </xdr:cNvSpPr>
          </xdr:nvSpPr>
          <xdr:spPr bwMode="auto">
            <a:xfrm>
              <a:off x="1418" y="2980"/>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a:t>
              </a:r>
            </a:p>
          </xdr:txBody>
        </xdr:sp>
        <xdr:sp macro="" textlink="">
          <xdr:nvSpPr>
            <xdr:cNvPr id="73" name="Rectangle 72"/>
            <xdr:cNvSpPr>
              <a:spLocks noChangeArrowheads="1"/>
            </xdr:cNvSpPr>
          </xdr:nvSpPr>
          <xdr:spPr bwMode="auto">
            <a:xfrm>
              <a:off x="3296"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3</a:t>
              </a:r>
            </a:p>
          </xdr:txBody>
        </xdr:sp>
        <xdr:sp macro="" textlink="">
          <xdr:nvSpPr>
            <xdr:cNvPr id="74" name="Rectangle 73"/>
            <xdr:cNvSpPr>
              <a:spLocks noChangeArrowheads="1"/>
            </xdr:cNvSpPr>
          </xdr:nvSpPr>
          <xdr:spPr bwMode="auto">
            <a:xfrm>
              <a:off x="1026" y="3204"/>
              <a:ext cx="396"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a:t>
              </a:r>
            </a:p>
          </xdr:txBody>
        </xdr:sp>
        <xdr:sp macro="" textlink="">
          <xdr:nvSpPr>
            <xdr:cNvPr id="75" name="Rectangle 74"/>
            <xdr:cNvSpPr>
              <a:spLocks noChangeArrowheads="1"/>
            </xdr:cNvSpPr>
          </xdr:nvSpPr>
          <xdr:spPr bwMode="auto">
            <a:xfrm>
              <a:off x="1386" y="3610"/>
              <a:ext cx="309"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sp macro="" textlink="">
        <xdr:nvSpPr>
          <xdr:cNvPr id="66" name="Line 9"/>
          <xdr:cNvSpPr>
            <a:spLocks noChangeShapeType="1"/>
          </xdr:cNvSpPr>
        </xdr:nvSpPr>
        <xdr:spPr bwMode="auto">
          <a:xfrm>
            <a:off x="2800350" y="2505076"/>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67" name="Rectangle 66"/>
          <xdr:cNvSpPr>
            <a:spLocks noChangeArrowheads="1"/>
          </xdr:cNvSpPr>
        </xdr:nvSpPr>
        <xdr:spPr bwMode="auto">
          <a:xfrm>
            <a:off x="2676525" y="2162062"/>
            <a:ext cx="331783"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2</a:t>
            </a:r>
          </a:p>
        </xdr:txBody>
      </xdr:sp>
      <xdr:sp macro="" textlink="">
        <xdr:nvSpPr>
          <xdr:cNvPr id="68" name="Rectangle 67"/>
          <xdr:cNvSpPr>
            <a:spLocks noChangeArrowheads="1"/>
          </xdr:cNvSpPr>
        </xdr:nvSpPr>
        <xdr:spPr bwMode="auto">
          <a:xfrm>
            <a:off x="2493723" y="2743087"/>
            <a:ext cx="620291"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clientData/>
  </xdr:twoCellAnchor>
  <xdr:twoCellAnchor>
    <xdr:from>
      <xdr:col>0</xdr:col>
      <xdr:colOff>28299</xdr:colOff>
      <xdr:row>55</xdr:row>
      <xdr:rowOff>66675</xdr:rowOff>
    </xdr:from>
    <xdr:to>
      <xdr:col>6</xdr:col>
      <xdr:colOff>289705</xdr:colOff>
      <xdr:row>60</xdr:row>
      <xdr:rowOff>45636</xdr:rowOff>
    </xdr:to>
    <xdr:grpSp>
      <xdr:nvGrpSpPr>
        <xdr:cNvPr id="80" name="Group 79"/>
        <xdr:cNvGrpSpPr/>
      </xdr:nvGrpSpPr>
      <xdr:grpSpPr>
        <a:xfrm>
          <a:off x="28299" y="10544175"/>
          <a:ext cx="5538256" cy="931461"/>
          <a:chOff x="112197" y="2123962"/>
          <a:chExt cx="4595281" cy="931461"/>
        </a:xfrm>
      </xdr:grpSpPr>
      <xdr:grpSp>
        <xdr:nvGrpSpPr>
          <xdr:cNvPr id="81" name="Group 80"/>
          <xdr:cNvGrpSpPr>
            <a:grpSpLocks/>
          </xdr:cNvGrpSpPr>
        </xdr:nvGrpSpPr>
        <xdr:grpSpPr bwMode="auto">
          <a:xfrm>
            <a:off x="112197" y="2123962"/>
            <a:ext cx="4595281" cy="931116"/>
            <a:chOff x="636" y="2980"/>
            <a:chExt cx="2867" cy="948"/>
          </a:xfrm>
        </xdr:grpSpPr>
        <xdr:sp macro="" textlink="">
          <xdr:nvSpPr>
            <xdr:cNvPr id="85" name="Rectangle 84"/>
            <xdr:cNvSpPr>
              <a:spLocks noChangeArrowheads="1"/>
            </xdr:cNvSpPr>
          </xdr:nvSpPr>
          <xdr:spPr bwMode="auto">
            <a:xfrm>
              <a:off x="2142" y="3602"/>
              <a:ext cx="402"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nvGrpSpPr>
            <xdr:cNvPr id="86" name="Group 85"/>
            <xdr:cNvGrpSpPr>
              <a:grpSpLocks/>
            </xdr:cNvGrpSpPr>
          </xdr:nvGrpSpPr>
          <xdr:grpSpPr bwMode="auto">
            <a:xfrm>
              <a:off x="756" y="3371"/>
              <a:ext cx="2643" cy="173"/>
              <a:chOff x="754" y="2027"/>
              <a:chExt cx="2643" cy="173"/>
            </a:xfrm>
          </xdr:grpSpPr>
          <xdr:sp macro="" textlink="">
            <xdr:nvSpPr>
              <xdr:cNvPr id="92"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93" name="Line 9"/>
              <xdr:cNvSpPr>
                <a:spLocks noChangeShapeType="1"/>
              </xdr:cNvSpPr>
            </xdr:nvSpPr>
            <xdr:spPr bwMode="auto">
              <a:xfrm>
                <a:off x="1546"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94" name="Line 10"/>
              <xdr:cNvSpPr>
                <a:spLocks noChangeShapeType="1"/>
              </xdr:cNvSpPr>
            </xdr:nvSpPr>
            <xdr:spPr bwMode="auto">
              <a:xfrm>
                <a:off x="339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95" name="Line 12"/>
              <xdr:cNvSpPr>
                <a:spLocks noChangeShapeType="1"/>
              </xdr:cNvSpPr>
            </xdr:nvSpPr>
            <xdr:spPr bwMode="auto">
              <a:xfrm>
                <a:off x="755" y="2113"/>
                <a:ext cx="2642" cy="1"/>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87" name="Rectangle 86"/>
            <xdr:cNvSpPr>
              <a:spLocks noChangeArrowheads="1"/>
            </xdr:cNvSpPr>
          </xdr:nvSpPr>
          <xdr:spPr bwMode="auto">
            <a:xfrm>
              <a:off x="654"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88" name="Rectangle 87"/>
            <xdr:cNvSpPr>
              <a:spLocks noChangeArrowheads="1"/>
            </xdr:cNvSpPr>
          </xdr:nvSpPr>
          <xdr:spPr bwMode="auto">
            <a:xfrm>
              <a:off x="1418" y="2980"/>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a:t>
              </a:r>
            </a:p>
          </xdr:txBody>
        </xdr:sp>
        <xdr:sp macro="" textlink="">
          <xdr:nvSpPr>
            <xdr:cNvPr id="89" name="Rectangle 88"/>
            <xdr:cNvSpPr>
              <a:spLocks noChangeArrowheads="1"/>
            </xdr:cNvSpPr>
          </xdr:nvSpPr>
          <xdr:spPr bwMode="auto">
            <a:xfrm>
              <a:off x="3296"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3</a:t>
              </a:r>
            </a:p>
          </xdr:txBody>
        </xdr:sp>
        <xdr:sp macro="" textlink="">
          <xdr:nvSpPr>
            <xdr:cNvPr id="90" name="Rectangle 89"/>
            <xdr:cNvSpPr>
              <a:spLocks noChangeArrowheads="1"/>
            </xdr:cNvSpPr>
          </xdr:nvSpPr>
          <xdr:spPr bwMode="auto">
            <a:xfrm>
              <a:off x="1026" y="3204"/>
              <a:ext cx="396"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a:t>
              </a:r>
            </a:p>
          </xdr:txBody>
        </xdr:sp>
        <xdr:sp macro="" textlink="">
          <xdr:nvSpPr>
            <xdr:cNvPr id="91" name="Rectangle 90"/>
            <xdr:cNvSpPr>
              <a:spLocks noChangeArrowheads="1"/>
            </xdr:cNvSpPr>
          </xdr:nvSpPr>
          <xdr:spPr bwMode="auto">
            <a:xfrm>
              <a:off x="636" y="3610"/>
              <a:ext cx="309"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sp macro="" textlink="">
        <xdr:nvSpPr>
          <xdr:cNvPr id="82" name="Line 9"/>
          <xdr:cNvSpPr>
            <a:spLocks noChangeShapeType="1"/>
          </xdr:cNvSpPr>
        </xdr:nvSpPr>
        <xdr:spPr bwMode="auto">
          <a:xfrm>
            <a:off x="2800350" y="2505076"/>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83" name="Rectangle 82"/>
          <xdr:cNvSpPr>
            <a:spLocks noChangeArrowheads="1"/>
          </xdr:cNvSpPr>
        </xdr:nvSpPr>
        <xdr:spPr bwMode="auto">
          <a:xfrm>
            <a:off x="2676525" y="2162062"/>
            <a:ext cx="331783"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2</a:t>
            </a:r>
          </a:p>
        </xdr:txBody>
      </xdr:sp>
      <xdr:sp macro="" textlink="">
        <xdr:nvSpPr>
          <xdr:cNvPr id="84" name="Rectangle 83"/>
          <xdr:cNvSpPr>
            <a:spLocks noChangeArrowheads="1"/>
          </xdr:cNvSpPr>
        </xdr:nvSpPr>
        <xdr:spPr bwMode="auto">
          <a:xfrm>
            <a:off x="1264998" y="2743087"/>
            <a:ext cx="620291"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clientData/>
  </xdr:twoCellAnchor>
  <xdr:twoCellAnchor>
    <xdr:from>
      <xdr:col>0</xdr:col>
      <xdr:colOff>28575</xdr:colOff>
      <xdr:row>61</xdr:row>
      <xdr:rowOff>104775</xdr:rowOff>
    </xdr:from>
    <xdr:to>
      <xdr:col>8</xdr:col>
      <xdr:colOff>142875</xdr:colOff>
      <xdr:row>66</xdr:row>
      <xdr:rowOff>66675</xdr:rowOff>
    </xdr:to>
    <xdr:sp macro="" textlink="">
      <xdr:nvSpPr>
        <xdr:cNvPr id="96" name="TextBox 95"/>
        <xdr:cNvSpPr txBox="1"/>
      </xdr:nvSpPr>
      <xdr:spPr>
        <a:xfrm>
          <a:off x="28575" y="11534775"/>
          <a:ext cx="5962650" cy="914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b="1">
              <a:solidFill>
                <a:schemeClr val="dk1"/>
              </a:solidFill>
              <a:effectLst/>
              <a:latin typeface="+mn-lt"/>
              <a:ea typeface="+mn-ea"/>
              <a:cs typeface="+mn-cs"/>
            </a:rPr>
            <a:t>How</a:t>
          </a:r>
          <a:r>
            <a:rPr lang="en-US" sz="1600" b="1" baseline="0">
              <a:solidFill>
                <a:schemeClr val="dk1"/>
              </a:solidFill>
              <a:effectLst/>
              <a:latin typeface="+mn-lt"/>
              <a:ea typeface="+mn-ea"/>
              <a:cs typeface="+mn-cs"/>
            </a:rPr>
            <a:t> much should you pay for </a:t>
          </a:r>
          <a:r>
            <a:rPr lang="en-US" sz="1600" b="1">
              <a:solidFill>
                <a:schemeClr val="dk1"/>
              </a:solidFill>
              <a:effectLst/>
              <a:latin typeface="+mn-lt"/>
              <a:ea typeface="+mn-ea"/>
              <a:cs typeface="+mn-cs"/>
            </a:rPr>
            <a:t>a 10-year annuity?  A 25-year annuity?  A perpetuity? if interest rate is 10% and</a:t>
          </a:r>
          <a:r>
            <a:rPr lang="en-US" sz="1600" b="1" baseline="0">
              <a:solidFill>
                <a:schemeClr val="dk1"/>
              </a:solidFill>
              <a:effectLst/>
              <a:latin typeface="+mn-lt"/>
              <a:ea typeface="+mn-ea"/>
              <a:cs typeface="+mn-cs"/>
            </a:rPr>
            <a:t> annual payment of $100</a:t>
          </a:r>
          <a:endParaRPr lang="en-US" sz="1600" b="1">
            <a:solidFill>
              <a:schemeClr val="dk1"/>
            </a:solidFill>
            <a:effectLst/>
            <a:latin typeface="+mn-lt"/>
            <a:ea typeface="+mn-ea"/>
            <a:cs typeface="+mn-cs"/>
          </a:endParaRPr>
        </a:p>
      </xdr:txBody>
    </xdr:sp>
    <xdr:clientData/>
  </xdr:twoCellAnchor>
  <xdr:oneCellAnchor>
    <xdr:from>
      <xdr:col>6</xdr:col>
      <xdr:colOff>123825</xdr:colOff>
      <xdr:row>70</xdr:row>
      <xdr:rowOff>14287</xdr:rowOff>
    </xdr:from>
    <xdr:ext cx="2076450" cy="452438"/>
    <mc:AlternateContent xmlns:mc="http://schemas.openxmlformats.org/markup-compatibility/2006" xmlns:a14="http://schemas.microsoft.com/office/drawing/2010/main">
      <mc:Choice Requires="a14">
        <xdr:sp macro="" textlink="">
          <xdr:nvSpPr>
            <xdr:cNvPr id="98" name="TextBox 97"/>
            <xdr:cNvSpPr txBox="1"/>
          </xdr:nvSpPr>
          <xdr:spPr>
            <a:xfrm>
              <a:off x="5400675" y="13158787"/>
              <a:ext cx="2076450" cy="452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n-US" sz="1100" b="0" i="1">
                      <a:latin typeface="Cambria Math"/>
                    </a:rPr>
                    <m:t>𝑃𝑒𝑟𝑝𝑒𝑡𝑢𝑖𝑡𝑦</m:t>
                  </m:r>
                  <m:r>
                    <a:rPr lang="en-US" sz="1100" b="0" i="1">
                      <a:latin typeface="Cambria Math"/>
                    </a:rPr>
                    <m:t>= </m:t>
                  </m:r>
                  <m:f>
                    <m:fPr>
                      <m:ctrlPr>
                        <a:rPr lang="en-US" sz="1100" b="0" i="1">
                          <a:latin typeface="Cambria Math"/>
                        </a:rPr>
                      </m:ctrlPr>
                    </m:fPr>
                    <m:num>
                      <m:r>
                        <a:rPr lang="en-US" sz="1100" b="0" i="1">
                          <a:latin typeface="Cambria Math"/>
                        </a:rPr>
                        <m:t>𝑃𝑀𝑇</m:t>
                      </m:r>
                    </m:num>
                    <m:den>
                      <m:r>
                        <a:rPr lang="en-US" sz="1100" b="0" i="1">
                          <a:latin typeface="Cambria Math"/>
                        </a:rPr>
                        <m:t>𝑖</m:t>
                      </m:r>
                    </m:den>
                  </m:f>
                  <m:r>
                    <a:rPr lang="en-US" sz="1100" b="0" i="1">
                      <a:latin typeface="Cambria Math"/>
                    </a:rPr>
                    <m:t> </m:t>
                  </m:r>
                </m:oMath>
              </a14:m>
              <a:r>
                <a:rPr lang="en-US" sz="1100"/>
                <a:t>= </a:t>
              </a:r>
              <a14:m>
                <m:oMath xmlns:m="http://schemas.openxmlformats.org/officeDocument/2006/math">
                  <m:f>
                    <m:fPr>
                      <m:ctrlPr>
                        <a:rPr lang="en-US" sz="1100" b="0" i="1">
                          <a:solidFill>
                            <a:schemeClr val="tx1"/>
                          </a:solidFill>
                          <a:effectLst/>
                          <a:latin typeface="Cambria Math"/>
                          <a:ea typeface="+mn-ea"/>
                          <a:cs typeface="+mn-cs"/>
                        </a:rPr>
                      </m:ctrlPr>
                    </m:fPr>
                    <m:num>
                      <m:r>
                        <a:rPr lang="en-US" sz="1100" b="0" i="1">
                          <a:solidFill>
                            <a:schemeClr val="tx1"/>
                          </a:solidFill>
                          <a:effectLst/>
                          <a:latin typeface="Cambria Math"/>
                          <a:ea typeface="+mn-ea"/>
                          <a:cs typeface="+mn-cs"/>
                        </a:rPr>
                        <m:t>100</m:t>
                      </m:r>
                    </m:num>
                    <m:den>
                      <m:r>
                        <a:rPr lang="en-US" sz="1100" b="0" i="1">
                          <a:solidFill>
                            <a:schemeClr val="tx1"/>
                          </a:solidFill>
                          <a:effectLst/>
                          <a:latin typeface="Cambria Math"/>
                          <a:ea typeface="+mn-ea"/>
                          <a:cs typeface="+mn-cs"/>
                        </a:rPr>
                        <m:t>10</m:t>
                      </m:r>
                      <m:r>
                        <a:rPr lang="en-US" sz="1100" b="0" i="1">
                          <a:solidFill>
                            <a:schemeClr val="tx1"/>
                          </a:solidFill>
                          <a:effectLst/>
                          <a:latin typeface="Cambria Math"/>
                          <a:ea typeface="+mn-ea"/>
                          <a:cs typeface="+mn-cs"/>
                        </a:rPr>
                        <m:t>%</m:t>
                      </m:r>
                    </m:den>
                  </m:f>
                  <m:r>
                    <a:rPr lang="en-US" sz="1100" b="0" i="1">
                      <a:solidFill>
                        <a:schemeClr val="tx1"/>
                      </a:solidFill>
                      <a:effectLst/>
                      <a:latin typeface="Cambria Math"/>
                      <a:ea typeface="+mn-ea"/>
                      <a:cs typeface="+mn-cs"/>
                    </a:rPr>
                    <m:t> </m:t>
                  </m:r>
                </m:oMath>
              </a14:m>
              <a:r>
                <a:rPr lang="en-US" sz="1100">
                  <a:solidFill>
                    <a:schemeClr val="tx1"/>
                  </a:solidFill>
                  <a:effectLst/>
                  <a:latin typeface="+mn-lt"/>
                  <a:ea typeface="+mn-ea"/>
                  <a:cs typeface="+mn-cs"/>
                </a:rPr>
                <a:t>= 1000</a:t>
              </a:r>
              <a:endParaRPr lang="en-US">
                <a:effectLst/>
              </a:endParaRPr>
            </a:p>
            <a:p>
              <a:endParaRPr lang="en-US" sz="1100"/>
            </a:p>
          </xdr:txBody>
        </xdr:sp>
      </mc:Choice>
      <mc:Fallback xmlns="">
        <xdr:sp macro="" textlink="">
          <xdr:nvSpPr>
            <xdr:cNvPr id="98" name="TextBox 97"/>
            <xdr:cNvSpPr txBox="1"/>
          </xdr:nvSpPr>
          <xdr:spPr>
            <a:xfrm>
              <a:off x="5400675" y="13158787"/>
              <a:ext cx="2076450" cy="452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0" i="0">
                  <a:latin typeface="Cambria Math"/>
                </a:rPr>
                <a:t>𝑃𝑒𝑟𝑝𝑒𝑡𝑢𝑖𝑡𝑦=  𝑃𝑀𝑇/𝑖  </a:t>
              </a:r>
              <a:r>
                <a:rPr lang="en-US" sz="1100"/>
                <a:t>= </a:t>
              </a:r>
              <a:r>
                <a:rPr lang="en-US" sz="1100" b="0" i="0">
                  <a:solidFill>
                    <a:schemeClr val="tx1"/>
                  </a:solidFill>
                  <a:effectLst/>
                  <a:latin typeface="Cambria Math"/>
                  <a:ea typeface="+mn-ea"/>
                  <a:cs typeface="+mn-cs"/>
                </a:rPr>
                <a:t>100</a:t>
              </a:r>
              <a:r>
                <a:rPr lang="en-US" sz="1100" b="0" i="0">
                  <a:solidFill>
                    <a:schemeClr val="tx1"/>
                  </a:solidFill>
                  <a:effectLst/>
                  <a:latin typeface="+mn-lt"/>
                  <a:ea typeface="+mn-ea"/>
                  <a:cs typeface="+mn-cs"/>
                </a:rPr>
                <a:t>/(</a:t>
              </a:r>
              <a:r>
                <a:rPr lang="en-US" sz="1100" b="0" i="0">
                  <a:solidFill>
                    <a:schemeClr val="tx1"/>
                  </a:solidFill>
                  <a:effectLst/>
                  <a:latin typeface="Cambria Math"/>
                  <a:ea typeface="+mn-ea"/>
                  <a:cs typeface="+mn-cs"/>
                </a:rPr>
                <a:t>10%</a:t>
              </a:r>
              <a:r>
                <a:rPr lang="en-US" sz="1100" b="0" i="0">
                  <a:solidFill>
                    <a:schemeClr val="tx1"/>
                  </a:solidFill>
                  <a:effectLst/>
                  <a:latin typeface="+mn-lt"/>
                  <a:ea typeface="+mn-ea"/>
                  <a:cs typeface="+mn-cs"/>
                </a:rPr>
                <a:t>)  </a:t>
              </a:r>
              <a:r>
                <a:rPr lang="en-US" sz="1100">
                  <a:solidFill>
                    <a:schemeClr val="tx1"/>
                  </a:solidFill>
                  <a:effectLst/>
                  <a:latin typeface="+mn-lt"/>
                  <a:ea typeface="+mn-ea"/>
                  <a:cs typeface="+mn-cs"/>
                </a:rPr>
                <a:t>= 1000</a:t>
              </a:r>
              <a:endParaRPr lang="en-US">
                <a:effectLst/>
              </a:endParaRPr>
            </a:p>
            <a:p>
              <a:endParaRPr lang="en-US" sz="1100"/>
            </a:p>
          </xdr:txBody>
        </xdr:sp>
      </mc:Fallback>
    </mc:AlternateContent>
    <xdr:clientData/>
  </xdr:oneCellAnchor>
  <xdr:oneCellAnchor>
    <xdr:from>
      <xdr:col>6</xdr:col>
      <xdr:colOff>123824</xdr:colOff>
      <xdr:row>78</xdr:row>
      <xdr:rowOff>14287</xdr:rowOff>
    </xdr:from>
    <xdr:ext cx="3228976" cy="509627"/>
    <mc:AlternateContent xmlns:mc="http://schemas.openxmlformats.org/markup-compatibility/2006" xmlns:a14="http://schemas.microsoft.com/office/drawing/2010/main">
      <mc:Choice Requires="a14">
        <xdr:sp macro="" textlink="">
          <xdr:nvSpPr>
            <xdr:cNvPr id="99" name="TextBox 98"/>
            <xdr:cNvSpPr txBox="1"/>
          </xdr:nvSpPr>
          <xdr:spPr>
            <a:xfrm>
              <a:off x="5076824" y="14682787"/>
              <a:ext cx="3228976" cy="5096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n-US" sz="1100" b="0" i="1">
                      <a:latin typeface="Cambria Math"/>
                    </a:rPr>
                    <m:t>𝑃𝑒𝑟𝑝𝑒𝑡𝑢𝑖𝑡𝑦</m:t>
                  </m:r>
                  <m:r>
                    <a:rPr lang="en-US" sz="1100" b="0" i="1">
                      <a:latin typeface="Cambria Math"/>
                    </a:rPr>
                    <m:t> </m:t>
                  </m:r>
                  <m:r>
                    <a:rPr lang="en-US" sz="1100" b="0" i="1">
                      <a:latin typeface="Cambria Math"/>
                    </a:rPr>
                    <m:t>𝑑𝑢𝑒</m:t>
                  </m:r>
                  <m:r>
                    <a:rPr lang="en-US" sz="1100" b="0" i="1">
                      <a:latin typeface="Cambria Math"/>
                    </a:rPr>
                    <m:t>= </m:t>
                  </m:r>
                  <m:f>
                    <m:fPr>
                      <m:ctrlPr>
                        <a:rPr lang="en-US" sz="1100" b="0" i="1">
                          <a:latin typeface="Cambria Math"/>
                        </a:rPr>
                      </m:ctrlPr>
                    </m:fPr>
                    <m:num>
                      <m:r>
                        <a:rPr lang="en-US" sz="1100" b="0" i="1">
                          <a:latin typeface="Cambria Math"/>
                        </a:rPr>
                        <m:t>𝑃𝑀𝑇</m:t>
                      </m:r>
                    </m:num>
                    <m:den>
                      <m:r>
                        <a:rPr lang="en-US" sz="1100" b="0" i="1">
                          <a:latin typeface="Cambria Math"/>
                        </a:rPr>
                        <m:t>𝑖</m:t>
                      </m:r>
                    </m:den>
                  </m:f>
                  <m:r>
                    <a:rPr lang="en-US" sz="1100" b="0" i="1">
                      <a:latin typeface="Cambria Math"/>
                    </a:rPr>
                    <m:t>(</m:t>
                  </m:r>
                  <m:r>
                    <a:rPr lang="en-US" sz="1100" b="0" i="1">
                      <a:latin typeface="Cambria Math"/>
                    </a:rPr>
                    <m:t>1</m:t>
                  </m:r>
                  <m:r>
                    <a:rPr lang="en-US" sz="1100" b="0" i="1">
                      <a:latin typeface="Cambria Math"/>
                    </a:rPr>
                    <m:t>+</m:t>
                  </m:r>
                  <m:r>
                    <a:rPr lang="en-US" sz="1100" b="0" i="1">
                      <a:latin typeface="Cambria Math"/>
                    </a:rPr>
                    <m:t>𝑖</m:t>
                  </m:r>
                  <m:r>
                    <a:rPr lang="en-US" sz="1100" b="0" i="1">
                      <a:latin typeface="Cambria Math"/>
                    </a:rPr>
                    <m:t>) </m:t>
                  </m:r>
                </m:oMath>
              </a14:m>
              <a:r>
                <a:rPr lang="en-US" sz="1100"/>
                <a:t>= </a:t>
              </a:r>
              <a14:m>
                <m:oMath xmlns:m="http://schemas.openxmlformats.org/officeDocument/2006/math">
                  <m:f>
                    <m:fPr>
                      <m:ctrlPr>
                        <a:rPr lang="en-US" sz="1100" b="0" i="1">
                          <a:solidFill>
                            <a:schemeClr val="tx1"/>
                          </a:solidFill>
                          <a:effectLst/>
                          <a:latin typeface="Cambria Math"/>
                          <a:ea typeface="+mn-ea"/>
                          <a:cs typeface="+mn-cs"/>
                        </a:rPr>
                      </m:ctrlPr>
                    </m:fPr>
                    <m:num>
                      <m:r>
                        <a:rPr lang="en-US" sz="1100" b="0" i="1">
                          <a:solidFill>
                            <a:schemeClr val="tx1"/>
                          </a:solidFill>
                          <a:effectLst/>
                          <a:latin typeface="Cambria Math"/>
                          <a:ea typeface="+mn-ea"/>
                          <a:cs typeface="+mn-cs"/>
                        </a:rPr>
                        <m:t>100</m:t>
                      </m:r>
                    </m:num>
                    <m:den>
                      <m:r>
                        <a:rPr lang="en-US" sz="1100" b="0" i="1">
                          <a:solidFill>
                            <a:schemeClr val="tx1"/>
                          </a:solidFill>
                          <a:effectLst/>
                          <a:latin typeface="Cambria Math"/>
                          <a:ea typeface="+mn-ea"/>
                          <a:cs typeface="+mn-cs"/>
                        </a:rPr>
                        <m:t>10</m:t>
                      </m:r>
                      <m:r>
                        <a:rPr lang="en-US" sz="1100" b="0" i="1">
                          <a:solidFill>
                            <a:schemeClr val="tx1"/>
                          </a:solidFill>
                          <a:effectLst/>
                          <a:latin typeface="Cambria Math"/>
                          <a:ea typeface="+mn-ea"/>
                          <a:cs typeface="+mn-cs"/>
                        </a:rPr>
                        <m:t>%</m:t>
                      </m:r>
                    </m:den>
                  </m:f>
                  <m:r>
                    <a:rPr lang="en-US" sz="1100" b="0" i="1">
                      <a:solidFill>
                        <a:schemeClr val="tx1"/>
                      </a:solidFill>
                      <a:effectLst/>
                      <a:latin typeface="Cambria Math"/>
                      <a:ea typeface="+mn-ea"/>
                      <a:cs typeface="+mn-cs"/>
                    </a:rPr>
                    <m:t>(</m:t>
                  </m:r>
                  <m:r>
                    <a:rPr lang="en-US" sz="1100" b="0" i="1">
                      <a:solidFill>
                        <a:schemeClr val="tx1"/>
                      </a:solidFill>
                      <a:effectLst/>
                      <a:latin typeface="Cambria Math"/>
                      <a:ea typeface="+mn-ea"/>
                      <a:cs typeface="+mn-cs"/>
                    </a:rPr>
                    <m:t>1</m:t>
                  </m:r>
                  <m:r>
                    <a:rPr lang="en-US" sz="1100" b="0" i="1">
                      <a:solidFill>
                        <a:schemeClr val="tx1"/>
                      </a:solidFill>
                      <a:effectLst/>
                      <a:latin typeface="Cambria Math"/>
                      <a:ea typeface="+mn-ea"/>
                      <a:cs typeface="+mn-cs"/>
                    </a:rPr>
                    <m:t>.</m:t>
                  </m:r>
                  <m:r>
                    <a:rPr lang="en-US" sz="1100" b="0" i="1">
                      <a:solidFill>
                        <a:schemeClr val="tx1"/>
                      </a:solidFill>
                      <a:effectLst/>
                      <a:latin typeface="Cambria Math"/>
                      <a:ea typeface="+mn-ea"/>
                      <a:cs typeface="+mn-cs"/>
                    </a:rPr>
                    <m:t>10</m:t>
                  </m:r>
                  <m:r>
                    <a:rPr lang="en-US" sz="1100" b="0" i="1">
                      <a:solidFill>
                        <a:schemeClr val="tx1"/>
                      </a:solidFill>
                      <a:effectLst/>
                      <a:latin typeface="Cambria Math"/>
                      <a:ea typeface="+mn-ea"/>
                      <a:cs typeface="+mn-cs"/>
                    </a:rPr>
                    <m:t>) </m:t>
                  </m:r>
                </m:oMath>
              </a14:m>
              <a:r>
                <a:rPr lang="en-US" sz="1100">
                  <a:solidFill>
                    <a:schemeClr val="tx1"/>
                  </a:solidFill>
                  <a:effectLst/>
                  <a:latin typeface="+mn-lt"/>
                  <a:ea typeface="+mn-ea"/>
                  <a:cs typeface="+mn-cs"/>
                </a:rPr>
                <a:t>= 1100</a:t>
              </a:r>
              <a:endParaRPr lang="en-US">
                <a:effectLst/>
              </a:endParaRPr>
            </a:p>
            <a:p>
              <a:endParaRPr lang="en-US" sz="1100"/>
            </a:p>
          </xdr:txBody>
        </xdr:sp>
      </mc:Choice>
      <mc:Fallback xmlns="">
        <xdr:sp macro="" textlink="">
          <xdr:nvSpPr>
            <xdr:cNvPr id="99" name="TextBox 98"/>
            <xdr:cNvSpPr txBox="1"/>
          </xdr:nvSpPr>
          <xdr:spPr>
            <a:xfrm>
              <a:off x="5076824" y="14682787"/>
              <a:ext cx="3228976" cy="5096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0" i="0">
                  <a:latin typeface="Cambria Math"/>
                </a:rPr>
                <a:t>𝑃𝑒𝑟𝑝𝑒𝑡𝑢𝑖𝑡𝑦 𝑑𝑢𝑒=  𝑃𝑀𝑇/𝑖(1+𝑖) </a:t>
              </a:r>
              <a:r>
                <a:rPr lang="en-US" sz="1100"/>
                <a:t>= </a:t>
              </a:r>
              <a:r>
                <a:rPr lang="en-US" sz="1100" b="0" i="0">
                  <a:solidFill>
                    <a:schemeClr val="tx1"/>
                  </a:solidFill>
                  <a:effectLst/>
                  <a:latin typeface="Cambria Math"/>
                  <a:ea typeface="+mn-ea"/>
                  <a:cs typeface="+mn-cs"/>
                </a:rPr>
                <a:t>100</a:t>
              </a:r>
              <a:r>
                <a:rPr lang="en-US" sz="1100" b="0" i="0">
                  <a:solidFill>
                    <a:schemeClr val="tx1"/>
                  </a:solidFill>
                  <a:effectLst/>
                  <a:latin typeface="+mn-lt"/>
                  <a:ea typeface="+mn-ea"/>
                  <a:cs typeface="+mn-cs"/>
                </a:rPr>
                <a:t>/(</a:t>
              </a:r>
              <a:r>
                <a:rPr lang="en-US" sz="1100" b="0" i="0">
                  <a:solidFill>
                    <a:schemeClr val="tx1"/>
                  </a:solidFill>
                  <a:effectLst/>
                  <a:latin typeface="Cambria Math"/>
                  <a:ea typeface="+mn-ea"/>
                  <a:cs typeface="+mn-cs"/>
                </a:rPr>
                <a:t>10%</a:t>
              </a:r>
              <a:r>
                <a:rPr lang="en-US" sz="1100" b="0" i="0">
                  <a:solidFill>
                    <a:schemeClr val="tx1"/>
                  </a:solidFill>
                  <a:effectLst/>
                  <a:latin typeface="+mn-lt"/>
                  <a:ea typeface="+mn-ea"/>
                  <a:cs typeface="+mn-cs"/>
                </a:rPr>
                <a:t>)</a:t>
              </a:r>
              <a:r>
                <a:rPr lang="en-US" sz="1100" b="0" i="0">
                  <a:solidFill>
                    <a:schemeClr val="tx1"/>
                  </a:solidFill>
                  <a:effectLst/>
                  <a:latin typeface="Cambria Math"/>
                  <a:ea typeface="+mn-ea"/>
                  <a:cs typeface="+mn-cs"/>
                </a:rPr>
                <a:t>(1.10)</a:t>
              </a:r>
              <a:r>
                <a:rPr lang="en-US" sz="1100" b="0" i="0">
                  <a:solidFill>
                    <a:schemeClr val="tx1"/>
                  </a:solidFill>
                  <a:effectLst/>
                  <a:latin typeface="+mn-lt"/>
                  <a:ea typeface="+mn-ea"/>
                  <a:cs typeface="+mn-cs"/>
                </a:rPr>
                <a:t> </a:t>
              </a:r>
              <a:r>
                <a:rPr lang="en-US" sz="1100">
                  <a:solidFill>
                    <a:schemeClr val="tx1"/>
                  </a:solidFill>
                  <a:effectLst/>
                  <a:latin typeface="+mn-lt"/>
                  <a:ea typeface="+mn-ea"/>
                  <a:cs typeface="+mn-cs"/>
                </a:rPr>
                <a:t>= 1100</a:t>
              </a:r>
              <a:endParaRPr lang="en-US">
                <a:effectLst/>
              </a:endParaRPr>
            </a:p>
            <a:p>
              <a:endParaRPr lang="en-US" sz="1100"/>
            </a:p>
          </xdr:txBody>
        </xdr:sp>
      </mc:Fallback>
    </mc:AlternateContent>
    <xdr:clientData/>
  </xdr:oneCellAnchor>
  <xdr:twoCellAnchor>
    <xdr:from>
      <xdr:col>0</xdr:col>
      <xdr:colOff>0</xdr:colOff>
      <xdr:row>84</xdr:row>
      <xdr:rowOff>0</xdr:rowOff>
    </xdr:from>
    <xdr:to>
      <xdr:col>8</xdr:col>
      <xdr:colOff>114300</xdr:colOff>
      <xdr:row>88</xdr:row>
      <xdr:rowOff>152400</xdr:rowOff>
    </xdr:to>
    <xdr:sp macro="" textlink="">
      <xdr:nvSpPr>
        <xdr:cNvPr id="100" name="TextBox 99"/>
        <xdr:cNvSpPr txBox="1"/>
      </xdr:nvSpPr>
      <xdr:spPr>
        <a:xfrm>
          <a:off x="0" y="15811500"/>
          <a:ext cx="6286500" cy="914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latinLnBrk="0" hangingPunct="1"/>
          <a:r>
            <a:rPr lang="en-US" sz="1600" b="1">
              <a:solidFill>
                <a:schemeClr val="dk1"/>
              </a:solidFill>
              <a:effectLst/>
              <a:latin typeface="+mn-lt"/>
              <a:ea typeface="+mn-ea"/>
              <a:cs typeface="+mn-cs"/>
            </a:rPr>
            <a:t>If company distributes $3 annually (for ever) for each stock, how much are you willing to pay for that stock if you require a return of 7%?</a:t>
          </a:r>
        </a:p>
      </xdr:txBody>
    </xdr:sp>
    <xdr:clientData/>
  </xdr:twoCellAnchor>
  <xdr:oneCellAnchor>
    <xdr:from>
      <xdr:col>0</xdr:col>
      <xdr:colOff>0</xdr:colOff>
      <xdr:row>91</xdr:row>
      <xdr:rowOff>0</xdr:rowOff>
    </xdr:from>
    <xdr:ext cx="4076700" cy="851130"/>
    <mc:AlternateContent xmlns:mc="http://schemas.openxmlformats.org/markup-compatibility/2006" xmlns:a14="http://schemas.microsoft.com/office/drawing/2010/main">
      <mc:Choice Requires="a14">
        <xdr:sp macro="" textlink="">
          <xdr:nvSpPr>
            <xdr:cNvPr id="101" name="TextBox 100"/>
            <xdr:cNvSpPr txBox="1"/>
          </xdr:nvSpPr>
          <xdr:spPr>
            <a:xfrm>
              <a:off x="0" y="17145000"/>
              <a:ext cx="4076700" cy="8511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n-US" sz="2000" b="0" i="1">
                      <a:latin typeface="Cambria Math"/>
                    </a:rPr>
                    <m:t>𝑃𝑒𝑟𝑝𝑒𝑡𝑢𝑖𝑡𝑦</m:t>
                  </m:r>
                  <m:r>
                    <a:rPr lang="en-US" sz="2000" b="0" i="1">
                      <a:latin typeface="Cambria Math"/>
                    </a:rPr>
                    <m:t>= </m:t>
                  </m:r>
                  <m:f>
                    <m:fPr>
                      <m:ctrlPr>
                        <a:rPr lang="en-US" sz="2000" b="0" i="1">
                          <a:latin typeface="Cambria Math"/>
                        </a:rPr>
                      </m:ctrlPr>
                    </m:fPr>
                    <m:num>
                      <m:r>
                        <a:rPr lang="en-US" sz="2000" b="0" i="1">
                          <a:latin typeface="Cambria Math"/>
                        </a:rPr>
                        <m:t>𝑃𝑀𝑇</m:t>
                      </m:r>
                    </m:num>
                    <m:den>
                      <m:r>
                        <a:rPr lang="en-US" sz="2000" b="0" i="1">
                          <a:latin typeface="Cambria Math"/>
                        </a:rPr>
                        <m:t>𝑖</m:t>
                      </m:r>
                    </m:den>
                  </m:f>
                  <m:r>
                    <a:rPr lang="en-US" sz="2000" b="0" i="1">
                      <a:latin typeface="Cambria Math"/>
                    </a:rPr>
                    <m:t> </m:t>
                  </m:r>
                </m:oMath>
              </a14:m>
              <a:r>
                <a:rPr lang="en-US" sz="2000"/>
                <a:t>= </a:t>
              </a:r>
              <a14:m>
                <m:oMath xmlns:m="http://schemas.openxmlformats.org/officeDocument/2006/math">
                  <m:f>
                    <m:fPr>
                      <m:ctrlPr>
                        <a:rPr lang="en-US" sz="2000" b="0" i="1">
                          <a:solidFill>
                            <a:schemeClr val="tx1"/>
                          </a:solidFill>
                          <a:effectLst/>
                          <a:latin typeface="Cambria Math"/>
                          <a:ea typeface="+mn-ea"/>
                          <a:cs typeface="+mn-cs"/>
                        </a:rPr>
                      </m:ctrlPr>
                    </m:fPr>
                    <m:num>
                      <m:r>
                        <a:rPr lang="en-US" sz="2000" b="0" i="1">
                          <a:solidFill>
                            <a:schemeClr val="tx1"/>
                          </a:solidFill>
                          <a:effectLst/>
                          <a:latin typeface="Cambria Math"/>
                          <a:ea typeface="+mn-ea"/>
                          <a:cs typeface="+mn-cs"/>
                        </a:rPr>
                        <m:t>3</m:t>
                      </m:r>
                    </m:num>
                    <m:den>
                      <m:r>
                        <a:rPr lang="en-US" sz="2000" b="0" i="1">
                          <a:solidFill>
                            <a:schemeClr val="tx1"/>
                          </a:solidFill>
                          <a:effectLst/>
                          <a:latin typeface="Cambria Math"/>
                          <a:ea typeface="+mn-ea"/>
                          <a:cs typeface="+mn-cs"/>
                        </a:rPr>
                        <m:t>7</m:t>
                      </m:r>
                      <m:r>
                        <a:rPr lang="en-US" sz="2000" b="0" i="1">
                          <a:solidFill>
                            <a:schemeClr val="tx1"/>
                          </a:solidFill>
                          <a:effectLst/>
                          <a:latin typeface="Cambria Math"/>
                          <a:ea typeface="+mn-ea"/>
                          <a:cs typeface="+mn-cs"/>
                        </a:rPr>
                        <m:t>%</m:t>
                      </m:r>
                    </m:den>
                  </m:f>
                  <m:r>
                    <a:rPr lang="en-US" sz="2000" b="0" i="1">
                      <a:solidFill>
                        <a:schemeClr val="tx1"/>
                      </a:solidFill>
                      <a:effectLst/>
                      <a:latin typeface="Cambria Math"/>
                      <a:ea typeface="+mn-ea"/>
                      <a:cs typeface="+mn-cs"/>
                    </a:rPr>
                    <m:t> </m:t>
                  </m:r>
                </m:oMath>
              </a14:m>
              <a:r>
                <a:rPr lang="en-US" sz="2000">
                  <a:solidFill>
                    <a:schemeClr val="tx1"/>
                  </a:solidFill>
                  <a:effectLst/>
                  <a:latin typeface="+mn-lt"/>
                  <a:ea typeface="+mn-ea"/>
                  <a:cs typeface="+mn-cs"/>
                </a:rPr>
                <a:t>= $42.86</a:t>
              </a:r>
              <a:endParaRPr lang="en-US" sz="2000">
                <a:effectLst/>
              </a:endParaRPr>
            </a:p>
            <a:p>
              <a:endParaRPr lang="en-US" sz="2000"/>
            </a:p>
          </xdr:txBody>
        </xdr:sp>
      </mc:Choice>
      <mc:Fallback xmlns="">
        <xdr:sp macro="" textlink="">
          <xdr:nvSpPr>
            <xdr:cNvPr id="101" name="TextBox 100"/>
            <xdr:cNvSpPr txBox="1"/>
          </xdr:nvSpPr>
          <xdr:spPr>
            <a:xfrm>
              <a:off x="0" y="17145000"/>
              <a:ext cx="4076700" cy="8511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2000" b="0" i="0">
                  <a:latin typeface="Cambria Math"/>
                </a:rPr>
                <a:t>𝑃𝑒𝑟𝑝𝑒𝑡𝑢𝑖𝑡𝑦=  𝑃𝑀𝑇/𝑖  </a:t>
              </a:r>
              <a:r>
                <a:rPr lang="en-US" sz="2000"/>
                <a:t>= </a:t>
              </a:r>
              <a:r>
                <a:rPr lang="en-US" sz="2000" b="0" i="0">
                  <a:solidFill>
                    <a:schemeClr val="tx1"/>
                  </a:solidFill>
                  <a:effectLst/>
                  <a:latin typeface="Cambria Math"/>
                  <a:ea typeface="+mn-ea"/>
                  <a:cs typeface="+mn-cs"/>
                </a:rPr>
                <a:t>3</a:t>
              </a:r>
              <a:r>
                <a:rPr lang="en-US" sz="2000" b="0" i="0">
                  <a:solidFill>
                    <a:schemeClr val="tx1"/>
                  </a:solidFill>
                  <a:effectLst/>
                  <a:latin typeface="+mn-lt"/>
                  <a:ea typeface="+mn-ea"/>
                  <a:cs typeface="+mn-cs"/>
                </a:rPr>
                <a:t>/(</a:t>
              </a:r>
              <a:r>
                <a:rPr lang="en-US" sz="2000" b="0" i="0">
                  <a:solidFill>
                    <a:schemeClr val="tx1"/>
                  </a:solidFill>
                  <a:effectLst/>
                  <a:latin typeface="Cambria Math"/>
                  <a:ea typeface="+mn-ea"/>
                  <a:cs typeface="+mn-cs"/>
                </a:rPr>
                <a:t>7%</a:t>
              </a:r>
              <a:r>
                <a:rPr lang="en-US" sz="2000" b="0" i="0">
                  <a:solidFill>
                    <a:schemeClr val="tx1"/>
                  </a:solidFill>
                  <a:effectLst/>
                  <a:latin typeface="+mn-lt"/>
                  <a:ea typeface="+mn-ea"/>
                  <a:cs typeface="+mn-cs"/>
                </a:rPr>
                <a:t>)  </a:t>
              </a:r>
              <a:r>
                <a:rPr lang="en-US" sz="2000">
                  <a:solidFill>
                    <a:schemeClr val="tx1"/>
                  </a:solidFill>
                  <a:effectLst/>
                  <a:latin typeface="+mn-lt"/>
                  <a:ea typeface="+mn-ea"/>
                  <a:cs typeface="+mn-cs"/>
                </a:rPr>
                <a:t>= $42.86</a:t>
              </a:r>
              <a:endParaRPr lang="en-US" sz="2000">
                <a:effectLst/>
              </a:endParaRPr>
            </a:p>
            <a:p>
              <a:endParaRPr lang="en-US" sz="2000"/>
            </a:p>
          </xdr:txBody>
        </xdr:sp>
      </mc:Fallback>
    </mc:AlternateContent>
    <xdr:clientData/>
  </xdr:oneCellAnchor>
  <xdr:twoCellAnchor>
    <xdr:from>
      <xdr:col>0</xdr:col>
      <xdr:colOff>47625</xdr:colOff>
      <xdr:row>95</xdr:row>
      <xdr:rowOff>123824</xdr:rowOff>
    </xdr:from>
    <xdr:to>
      <xdr:col>8</xdr:col>
      <xdr:colOff>323850</xdr:colOff>
      <xdr:row>103</xdr:row>
      <xdr:rowOff>180975</xdr:rowOff>
    </xdr:to>
    <xdr:sp macro="" textlink="">
      <xdr:nvSpPr>
        <xdr:cNvPr id="119" name="TextBox 118"/>
        <xdr:cNvSpPr txBox="1"/>
      </xdr:nvSpPr>
      <xdr:spPr>
        <a:xfrm>
          <a:off x="47625" y="18221324"/>
          <a:ext cx="6772275" cy="15811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hangingPunct="1"/>
          <a:r>
            <a:rPr lang="en-US" sz="1600" b="1">
              <a:solidFill>
                <a:schemeClr val="dk1"/>
              </a:solidFill>
              <a:effectLst/>
              <a:latin typeface="+mn-lt"/>
              <a:ea typeface="+mn-ea"/>
              <a:cs typeface="+mn-cs"/>
            </a:rPr>
            <a:t>A 20-year-old student wants to save $3 a day for her retirement.  Every day she places $3 in a drawer.  At the end of the year(365), she invests the accumulated savings ($1,095) in a brokerage account with an expected annual return of 12%.</a:t>
          </a:r>
        </a:p>
        <a:p>
          <a:pPr eaLnBrk="1" hangingPunct="1"/>
          <a:r>
            <a:rPr lang="en-US" sz="1600" b="1">
              <a:solidFill>
                <a:schemeClr val="dk1"/>
              </a:solidFill>
              <a:effectLst/>
              <a:latin typeface="+mn-lt"/>
              <a:ea typeface="+mn-ea"/>
              <a:cs typeface="+mn-cs"/>
            </a:rPr>
            <a:t>How much money will she have when she is 65 years old</a:t>
          </a:r>
          <a:r>
            <a:rPr lang="en-US" sz="1600" b="1" baseline="0">
              <a:solidFill>
                <a:schemeClr val="dk1"/>
              </a:solidFill>
              <a:effectLst/>
              <a:latin typeface="+mn-lt"/>
              <a:ea typeface="+mn-ea"/>
              <a:cs typeface="+mn-cs"/>
            </a:rPr>
            <a:t> </a:t>
          </a:r>
          <a:r>
            <a:rPr lang="en-US" sz="1600" b="1" baseline="0">
              <a:solidFill>
                <a:srgbClr val="FF0000"/>
              </a:solidFill>
              <a:effectLst/>
              <a:latin typeface="+mn-lt"/>
              <a:ea typeface="+mn-ea"/>
              <a:cs typeface="+mn-cs"/>
            </a:rPr>
            <a:t>(start the age of 65)</a:t>
          </a:r>
          <a:endParaRPr lang="en-US" sz="1600" b="1">
            <a:solidFill>
              <a:srgbClr val="FF0000"/>
            </a:solidFill>
            <a:effectLst/>
            <a:latin typeface="+mn-lt"/>
            <a:ea typeface="+mn-ea"/>
            <a:cs typeface="+mn-cs"/>
          </a:endParaRPr>
        </a:p>
        <a:p>
          <a:endParaRPr lang="en-US" sz="1100"/>
        </a:p>
      </xdr:txBody>
    </xdr:sp>
    <xdr:clientData/>
  </xdr:twoCellAnchor>
  <xdr:twoCellAnchor>
    <xdr:from>
      <xdr:col>0</xdr:col>
      <xdr:colOff>0</xdr:colOff>
      <xdr:row>104</xdr:row>
      <xdr:rowOff>166690</xdr:rowOff>
    </xdr:from>
    <xdr:to>
      <xdr:col>6</xdr:col>
      <xdr:colOff>427778</xdr:colOff>
      <xdr:row>111</xdr:row>
      <xdr:rowOff>169461</xdr:rowOff>
    </xdr:to>
    <xdr:grpSp>
      <xdr:nvGrpSpPr>
        <xdr:cNvPr id="125" name="Group 124"/>
        <xdr:cNvGrpSpPr/>
      </xdr:nvGrpSpPr>
      <xdr:grpSpPr>
        <a:xfrm>
          <a:off x="0" y="19978690"/>
          <a:ext cx="5704628" cy="1336271"/>
          <a:chOff x="0" y="19216690"/>
          <a:chExt cx="5704628" cy="1336271"/>
        </a:xfrm>
      </xdr:grpSpPr>
      <xdr:grpSp>
        <xdr:nvGrpSpPr>
          <xdr:cNvPr id="103" name="Group 102"/>
          <xdr:cNvGrpSpPr/>
        </xdr:nvGrpSpPr>
        <xdr:grpSpPr>
          <a:xfrm>
            <a:off x="0" y="19621500"/>
            <a:ext cx="5704628" cy="931461"/>
            <a:chOff x="141048" y="2123962"/>
            <a:chExt cx="4753960" cy="931461"/>
          </a:xfrm>
        </xdr:grpSpPr>
        <xdr:grpSp>
          <xdr:nvGrpSpPr>
            <xdr:cNvPr id="104" name="Group 103"/>
            <xdr:cNvGrpSpPr>
              <a:grpSpLocks/>
            </xdr:cNvGrpSpPr>
          </xdr:nvGrpSpPr>
          <xdr:grpSpPr bwMode="auto">
            <a:xfrm>
              <a:off x="141048" y="2123962"/>
              <a:ext cx="4753960" cy="874149"/>
              <a:chOff x="654" y="2980"/>
              <a:chExt cx="2966" cy="890"/>
            </a:xfrm>
          </xdr:grpSpPr>
          <xdr:sp macro="" textlink="">
            <xdr:nvSpPr>
              <xdr:cNvPr id="108" name="Rectangle 107"/>
              <xdr:cNvSpPr>
                <a:spLocks noChangeArrowheads="1"/>
              </xdr:cNvSpPr>
            </xdr:nvSpPr>
            <xdr:spPr bwMode="auto">
              <a:xfrm>
                <a:off x="3249" y="3592"/>
                <a:ext cx="273" cy="260"/>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1095</a:t>
                </a:r>
                <a:endParaRPr lang="en-US" sz="1400">
                  <a:effectLst/>
                </a:endParaRPr>
              </a:p>
            </xdr:txBody>
          </xdr:sp>
          <xdr:grpSp>
            <xdr:nvGrpSpPr>
              <xdr:cNvPr id="109" name="Group 108"/>
              <xdr:cNvGrpSpPr>
                <a:grpSpLocks/>
              </xdr:cNvGrpSpPr>
            </xdr:nvGrpSpPr>
            <xdr:grpSpPr bwMode="auto">
              <a:xfrm>
                <a:off x="756" y="3371"/>
                <a:ext cx="2864" cy="173"/>
                <a:chOff x="754" y="2027"/>
                <a:chExt cx="2864" cy="173"/>
              </a:xfrm>
            </xdr:grpSpPr>
            <xdr:sp macro="" textlink="">
              <xdr:nvSpPr>
                <xdr:cNvPr id="115"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16" name="Line 9"/>
                <xdr:cNvSpPr>
                  <a:spLocks noChangeShapeType="1"/>
                </xdr:cNvSpPr>
              </xdr:nvSpPr>
              <xdr:spPr bwMode="auto">
                <a:xfrm>
                  <a:off x="1546"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17" name="Line 10"/>
                <xdr:cNvSpPr>
                  <a:spLocks noChangeShapeType="1"/>
                </xdr:cNvSpPr>
              </xdr:nvSpPr>
              <xdr:spPr bwMode="auto">
                <a:xfrm>
                  <a:off x="361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18" name="Line 12"/>
                <xdr:cNvSpPr>
                  <a:spLocks noChangeShapeType="1"/>
                </xdr:cNvSpPr>
              </xdr:nvSpPr>
              <xdr:spPr bwMode="auto">
                <a:xfrm flipV="1">
                  <a:off x="755" y="2111"/>
                  <a:ext cx="2863" cy="2"/>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110" name="Rectangle 109"/>
              <xdr:cNvSpPr>
                <a:spLocks noChangeArrowheads="1"/>
              </xdr:cNvSpPr>
            </xdr:nvSpPr>
            <xdr:spPr bwMode="auto">
              <a:xfrm>
                <a:off x="654"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111" name="Rectangle 110"/>
              <xdr:cNvSpPr>
                <a:spLocks noChangeArrowheads="1"/>
              </xdr:cNvSpPr>
            </xdr:nvSpPr>
            <xdr:spPr bwMode="auto">
              <a:xfrm>
                <a:off x="1448" y="2980"/>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20</a:t>
                </a:r>
              </a:p>
            </xdr:txBody>
          </xdr:sp>
          <xdr:sp macro="" textlink="">
            <xdr:nvSpPr>
              <xdr:cNvPr id="112" name="Rectangle 111"/>
              <xdr:cNvSpPr>
                <a:spLocks noChangeArrowheads="1"/>
              </xdr:cNvSpPr>
            </xdr:nvSpPr>
            <xdr:spPr bwMode="auto">
              <a:xfrm>
                <a:off x="3296"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64</a:t>
                </a:r>
              </a:p>
            </xdr:txBody>
          </xdr:sp>
          <xdr:sp macro="" textlink="">
            <xdr:nvSpPr>
              <xdr:cNvPr id="113" name="Rectangle 112"/>
              <xdr:cNvSpPr>
                <a:spLocks noChangeArrowheads="1"/>
              </xdr:cNvSpPr>
            </xdr:nvSpPr>
            <xdr:spPr bwMode="auto">
              <a:xfrm>
                <a:off x="1026" y="3204"/>
                <a:ext cx="396"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12%</a:t>
                </a:r>
              </a:p>
            </xdr:txBody>
          </xdr:sp>
          <xdr:sp macro="" textlink="">
            <xdr:nvSpPr>
              <xdr:cNvPr id="114" name="Rectangle 113"/>
              <xdr:cNvSpPr>
                <a:spLocks noChangeArrowheads="1"/>
              </xdr:cNvSpPr>
            </xdr:nvSpPr>
            <xdr:spPr bwMode="auto">
              <a:xfrm>
                <a:off x="1386" y="3610"/>
                <a:ext cx="309" cy="260"/>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1095</a:t>
                </a:r>
                <a:endParaRPr lang="en-US" sz="1400">
                  <a:effectLst/>
                </a:endParaRPr>
              </a:p>
            </xdr:txBody>
          </xdr:sp>
        </xdr:grpSp>
        <xdr:sp macro="" textlink="">
          <xdr:nvSpPr>
            <xdr:cNvPr id="105" name="Line 9"/>
            <xdr:cNvSpPr>
              <a:spLocks noChangeShapeType="1"/>
            </xdr:cNvSpPr>
          </xdr:nvSpPr>
          <xdr:spPr bwMode="auto">
            <a:xfrm>
              <a:off x="2800350" y="2505076"/>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06" name="Rectangle 105"/>
            <xdr:cNvSpPr>
              <a:spLocks noChangeArrowheads="1"/>
            </xdr:cNvSpPr>
          </xdr:nvSpPr>
          <xdr:spPr bwMode="auto">
            <a:xfrm>
              <a:off x="2676525" y="2162062"/>
              <a:ext cx="331783"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40</a:t>
              </a:r>
            </a:p>
          </xdr:txBody>
        </xdr:sp>
        <xdr:sp macro="" textlink="">
          <xdr:nvSpPr>
            <xdr:cNvPr id="107" name="Rectangle 106"/>
            <xdr:cNvSpPr>
              <a:spLocks noChangeArrowheads="1"/>
            </xdr:cNvSpPr>
          </xdr:nvSpPr>
          <xdr:spPr bwMode="auto">
            <a:xfrm>
              <a:off x="2493723" y="2743087"/>
              <a:ext cx="620291"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1095</a:t>
              </a:r>
              <a:endParaRPr lang="en-US" sz="1400">
                <a:effectLst/>
              </a:endParaRPr>
            </a:p>
          </xdr:txBody>
        </xdr:sp>
      </xdr:grpSp>
      <xdr:sp macro="" textlink="">
        <xdr:nvSpPr>
          <xdr:cNvPr id="120" name="Left Brace 119"/>
          <xdr:cNvSpPr/>
        </xdr:nvSpPr>
        <xdr:spPr bwMode="auto">
          <a:xfrm rot="5400000">
            <a:off x="3264694" y="17609346"/>
            <a:ext cx="242886" cy="3971924"/>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121" name="Rectangle 120"/>
          <xdr:cNvSpPr>
            <a:spLocks noChangeArrowheads="1"/>
          </xdr:cNvSpPr>
        </xdr:nvSpPr>
        <xdr:spPr bwMode="auto">
          <a:xfrm>
            <a:off x="2943223" y="19216690"/>
            <a:ext cx="952502"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45 periods</a:t>
            </a:r>
          </a:p>
        </xdr:txBody>
      </xdr:sp>
    </xdr:grpSp>
    <xdr:clientData/>
  </xdr:twoCellAnchor>
  <xdr:twoCellAnchor>
    <xdr:from>
      <xdr:col>0</xdr:col>
      <xdr:colOff>2</xdr:colOff>
      <xdr:row>119</xdr:row>
      <xdr:rowOff>1</xdr:rowOff>
    </xdr:from>
    <xdr:to>
      <xdr:col>8</xdr:col>
      <xdr:colOff>104776</xdr:colOff>
      <xdr:row>120</xdr:row>
      <xdr:rowOff>171451</xdr:rowOff>
    </xdr:to>
    <xdr:sp macro="" textlink="">
      <xdr:nvSpPr>
        <xdr:cNvPr id="123" name="TextBox 122"/>
        <xdr:cNvSpPr txBox="1"/>
      </xdr:nvSpPr>
      <xdr:spPr>
        <a:xfrm>
          <a:off x="2" y="22479001"/>
          <a:ext cx="6600824"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b="1">
              <a:solidFill>
                <a:schemeClr val="dk1"/>
              </a:solidFill>
              <a:effectLst/>
              <a:latin typeface="+mn-lt"/>
              <a:ea typeface="+mn-ea"/>
              <a:cs typeface="+mn-cs"/>
            </a:rPr>
            <a:t>How much she will have at 65 if she don’t start saving until you are 40?</a:t>
          </a:r>
        </a:p>
        <a:p>
          <a:endParaRPr lang="en-US" sz="1100"/>
        </a:p>
      </xdr:txBody>
    </xdr:sp>
    <xdr:clientData/>
  </xdr:twoCellAnchor>
  <xdr:twoCellAnchor>
    <xdr:from>
      <xdr:col>0</xdr:col>
      <xdr:colOff>0</xdr:colOff>
      <xdr:row>135</xdr:row>
      <xdr:rowOff>1</xdr:rowOff>
    </xdr:from>
    <xdr:to>
      <xdr:col>10</xdr:col>
      <xdr:colOff>9525</xdr:colOff>
      <xdr:row>137</xdr:row>
      <xdr:rowOff>0</xdr:rowOff>
    </xdr:to>
    <xdr:sp macro="" textlink="">
      <xdr:nvSpPr>
        <xdr:cNvPr id="124" name="TextBox 123"/>
        <xdr:cNvSpPr txBox="1"/>
      </xdr:nvSpPr>
      <xdr:spPr>
        <a:xfrm>
          <a:off x="0" y="25527001"/>
          <a:ext cx="7724775" cy="3809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eaLnBrk="1" latinLnBrk="0" hangingPunct="1"/>
          <a:r>
            <a:rPr lang="en-US" sz="1600" b="1" u="sng">
              <a:solidFill>
                <a:schemeClr val="dk1"/>
              </a:solidFill>
              <a:effectLst/>
              <a:latin typeface="+mn-lt"/>
              <a:ea typeface="+mn-ea"/>
              <a:cs typeface="+mn-cs"/>
            </a:rPr>
            <a:t>Soving PMT:</a:t>
          </a:r>
          <a:r>
            <a:rPr lang="en-US" sz="1600" b="1" u="sng" baseline="0">
              <a:solidFill>
                <a:schemeClr val="dk1"/>
              </a:solidFill>
              <a:effectLst/>
              <a:latin typeface="+mn-lt"/>
              <a:ea typeface="+mn-ea"/>
              <a:cs typeface="+mn-cs"/>
            </a:rPr>
            <a:t> </a:t>
          </a:r>
          <a:r>
            <a:rPr lang="en-US" sz="1600" b="1">
              <a:solidFill>
                <a:schemeClr val="dk1"/>
              </a:solidFill>
              <a:effectLst/>
              <a:latin typeface="+mn-lt"/>
              <a:ea typeface="+mn-ea"/>
              <a:cs typeface="+mn-cs"/>
            </a:rPr>
            <a:t>How much must the 40-year old deposit annually to catch the 20-year old?</a:t>
          </a:r>
        </a:p>
        <a:p>
          <a:endParaRPr lang="en-US" sz="1600" b="1">
            <a:solidFill>
              <a:schemeClr val="dk1"/>
            </a:solidFill>
            <a:effectLst/>
            <a:latin typeface="+mn-lt"/>
            <a:ea typeface="+mn-ea"/>
            <a:cs typeface="+mn-cs"/>
          </a:endParaRPr>
        </a:p>
      </xdr:txBody>
    </xdr:sp>
    <xdr:clientData/>
  </xdr:twoCellAnchor>
  <xdr:twoCellAnchor>
    <xdr:from>
      <xdr:col>0</xdr:col>
      <xdr:colOff>0</xdr:colOff>
      <xdr:row>120</xdr:row>
      <xdr:rowOff>133350</xdr:rowOff>
    </xdr:from>
    <xdr:to>
      <xdr:col>6</xdr:col>
      <xdr:colOff>381617</xdr:colOff>
      <xdr:row>127</xdr:row>
      <xdr:rowOff>145646</xdr:rowOff>
    </xdr:to>
    <xdr:grpSp>
      <xdr:nvGrpSpPr>
        <xdr:cNvPr id="126" name="Group 125"/>
        <xdr:cNvGrpSpPr/>
      </xdr:nvGrpSpPr>
      <xdr:grpSpPr>
        <a:xfrm>
          <a:off x="0" y="22993350"/>
          <a:ext cx="5658467" cy="1345796"/>
          <a:chOff x="0" y="19207165"/>
          <a:chExt cx="5658467" cy="1345796"/>
        </a:xfrm>
      </xdr:grpSpPr>
      <xdr:grpSp>
        <xdr:nvGrpSpPr>
          <xdr:cNvPr id="127" name="Group 126"/>
          <xdr:cNvGrpSpPr/>
        </xdr:nvGrpSpPr>
        <xdr:grpSpPr>
          <a:xfrm>
            <a:off x="0" y="19621500"/>
            <a:ext cx="5658467" cy="931461"/>
            <a:chOff x="141048" y="2123962"/>
            <a:chExt cx="4715492" cy="931461"/>
          </a:xfrm>
        </xdr:grpSpPr>
        <xdr:grpSp>
          <xdr:nvGrpSpPr>
            <xdr:cNvPr id="130" name="Group 129"/>
            <xdr:cNvGrpSpPr>
              <a:grpSpLocks/>
            </xdr:cNvGrpSpPr>
          </xdr:nvGrpSpPr>
          <xdr:grpSpPr bwMode="auto">
            <a:xfrm>
              <a:off x="141048" y="2123962"/>
              <a:ext cx="4715492" cy="874149"/>
              <a:chOff x="654" y="2980"/>
              <a:chExt cx="2942" cy="890"/>
            </a:xfrm>
          </xdr:grpSpPr>
          <xdr:sp macro="" textlink="">
            <xdr:nvSpPr>
              <xdr:cNvPr id="134" name="Rectangle 133"/>
              <xdr:cNvSpPr>
                <a:spLocks noChangeArrowheads="1"/>
              </xdr:cNvSpPr>
            </xdr:nvSpPr>
            <xdr:spPr bwMode="auto">
              <a:xfrm>
                <a:off x="3194" y="3592"/>
                <a:ext cx="402" cy="260"/>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1095</a:t>
                </a:r>
                <a:endParaRPr lang="en-US" sz="1400">
                  <a:effectLst/>
                </a:endParaRPr>
              </a:p>
            </xdr:txBody>
          </xdr:sp>
          <xdr:grpSp>
            <xdr:nvGrpSpPr>
              <xdr:cNvPr id="135" name="Group 134"/>
              <xdr:cNvGrpSpPr>
                <a:grpSpLocks/>
              </xdr:cNvGrpSpPr>
            </xdr:nvGrpSpPr>
            <xdr:grpSpPr bwMode="auto">
              <a:xfrm>
                <a:off x="756" y="3371"/>
                <a:ext cx="2643" cy="173"/>
                <a:chOff x="754" y="2027"/>
                <a:chExt cx="2643" cy="173"/>
              </a:xfrm>
            </xdr:grpSpPr>
            <xdr:sp macro="" textlink="">
              <xdr:nvSpPr>
                <xdr:cNvPr id="141"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42" name="Line 9"/>
                <xdr:cNvSpPr>
                  <a:spLocks noChangeShapeType="1"/>
                </xdr:cNvSpPr>
              </xdr:nvSpPr>
              <xdr:spPr bwMode="auto">
                <a:xfrm>
                  <a:off x="1546"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43" name="Line 10"/>
                <xdr:cNvSpPr>
                  <a:spLocks noChangeShapeType="1"/>
                </xdr:cNvSpPr>
              </xdr:nvSpPr>
              <xdr:spPr bwMode="auto">
                <a:xfrm>
                  <a:off x="339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44" name="Line 12"/>
                <xdr:cNvSpPr>
                  <a:spLocks noChangeShapeType="1"/>
                </xdr:cNvSpPr>
              </xdr:nvSpPr>
              <xdr:spPr bwMode="auto">
                <a:xfrm>
                  <a:off x="755" y="2113"/>
                  <a:ext cx="2642" cy="1"/>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136" name="Rectangle 135"/>
              <xdr:cNvSpPr>
                <a:spLocks noChangeArrowheads="1"/>
              </xdr:cNvSpPr>
            </xdr:nvSpPr>
            <xdr:spPr bwMode="auto">
              <a:xfrm>
                <a:off x="654"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137" name="Rectangle 136"/>
              <xdr:cNvSpPr>
                <a:spLocks noChangeArrowheads="1"/>
              </xdr:cNvSpPr>
            </xdr:nvSpPr>
            <xdr:spPr bwMode="auto">
              <a:xfrm>
                <a:off x="1418" y="2980"/>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20</a:t>
                </a:r>
              </a:p>
            </xdr:txBody>
          </xdr:sp>
          <xdr:sp macro="" textlink="">
            <xdr:nvSpPr>
              <xdr:cNvPr id="138" name="Rectangle 137"/>
              <xdr:cNvSpPr>
                <a:spLocks noChangeArrowheads="1"/>
              </xdr:cNvSpPr>
            </xdr:nvSpPr>
            <xdr:spPr bwMode="auto">
              <a:xfrm>
                <a:off x="3296"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65</a:t>
                </a:r>
              </a:p>
            </xdr:txBody>
          </xdr:sp>
          <xdr:sp macro="" textlink="">
            <xdr:nvSpPr>
              <xdr:cNvPr id="139" name="Rectangle 138"/>
              <xdr:cNvSpPr>
                <a:spLocks noChangeArrowheads="1"/>
              </xdr:cNvSpPr>
            </xdr:nvSpPr>
            <xdr:spPr bwMode="auto">
              <a:xfrm>
                <a:off x="1026" y="3204"/>
                <a:ext cx="396"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12%</a:t>
                </a:r>
              </a:p>
            </xdr:txBody>
          </xdr:sp>
          <xdr:sp macro="" textlink="">
            <xdr:nvSpPr>
              <xdr:cNvPr id="140" name="Rectangle 139"/>
              <xdr:cNvSpPr>
                <a:spLocks noChangeArrowheads="1"/>
              </xdr:cNvSpPr>
            </xdr:nvSpPr>
            <xdr:spPr bwMode="auto">
              <a:xfrm>
                <a:off x="1386" y="3610"/>
                <a:ext cx="309" cy="260"/>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1095</a:t>
                </a:r>
                <a:endParaRPr lang="en-US" sz="1400">
                  <a:effectLst/>
                </a:endParaRPr>
              </a:p>
            </xdr:txBody>
          </xdr:sp>
        </xdr:grpSp>
        <xdr:sp macro="" textlink="">
          <xdr:nvSpPr>
            <xdr:cNvPr id="131" name="Line 9"/>
            <xdr:cNvSpPr>
              <a:spLocks noChangeShapeType="1"/>
            </xdr:cNvSpPr>
          </xdr:nvSpPr>
          <xdr:spPr bwMode="auto">
            <a:xfrm>
              <a:off x="2800350" y="2505076"/>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32" name="Rectangle 131"/>
            <xdr:cNvSpPr>
              <a:spLocks noChangeArrowheads="1"/>
            </xdr:cNvSpPr>
          </xdr:nvSpPr>
          <xdr:spPr bwMode="auto">
            <a:xfrm>
              <a:off x="2676525" y="2162062"/>
              <a:ext cx="331783"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40</a:t>
              </a:r>
            </a:p>
          </xdr:txBody>
        </xdr:sp>
        <xdr:sp macro="" textlink="">
          <xdr:nvSpPr>
            <xdr:cNvPr id="133" name="Rectangle 132"/>
            <xdr:cNvSpPr>
              <a:spLocks noChangeArrowheads="1"/>
            </xdr:cNvSpPr>
          </xdr:nvSpPr>
          <xdr:spPr bwMode="auto">
            <a:xfrm>
              <a:off x="2493723" y="2743087"/>
              <a:ext cx="620291"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1095</a:t>
              </a:r>
              <a:endParaRPr lang="en-US" sz="1400">
                <a:effectLst/>
              </a:endParaRPr>
            </a:p>
          </xdr:txBody>
        </xdr:sp>
      </xdr:grpSp>
      <xdr:sp macro="" textlink="">
        <xdr:nvSpPr>
          <xdr:cNvPr id="128" name="Left Brace 127"/>
          <xdr:cNvSpPr/>
        </xdr:nvSpPr>
        <xdr:spPr bwMode="auto">
          <a:xfrm rot="5400000">
            <a:off x="4164806" y="18509458"/>
            <a:ext cx="242886" cy="2171699"/>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129" name="Rectangle 128"/>
          <xdr:cNvSpPr>
            <a:spLocks noChangeArrowheads="1"/>
          </xdr:cNvSpPr>
        </xdr:nvSpPr>
        <xdr:spPr bwMode="auto">
          <a:xfrm>
            <a:off x="4076698" y="19207165"/>
            <a:ext cx="375345"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25</a:t>
            </a:r>
          </a:p>
        </xdr:txBody>
      </xdr:sp>
    </xdr:grpSp>
    <xdr:clientData/>
  </xdr:twoCellAnchor>
  <xdr:twoCellAnchor>
    <xdr:from>
      <xdr:col>0</xdr:col>
      <xdr:colOff>28575</xdr:colOff>
      <xdr:row>137</xdr:row>
      <xdr:rowOff>0</xdr:rowOff>
    </xdr:from>
    <xdr:to>
      <xdr:col>7</xdr:col>
      <xdr:colOff>400676</xdr:colOff>
      <xdr:row>145</xdr:row>
      <xdr:rowOff>40871</xdr:rowOff>
    </xdr:to>
    <xdr:grpSp>
      <xdr:nvGrpSpPr>
        <xdr:cNvPr id="167" name="Group 166"/>
        <xdr:cNvGrpSpPr/>
      </xdr:nvGrpSpPr>
      <xdr:grpSpPr>
        <a:xfrm>
          <a:off x="28575" y="26098500"/>
          <a:ext cx="6258551" cy="1564871"/>
          <a:chOff x="28575" y="25146000"/>
          <a:chExt cx="6258551" cy="1564871"/>
        </a:xfrm>
      </xdr:grpSpPr>
      <xdr:grpSp>
        <xdr:nvGrpSpPr>
          <xdr:cNvPr id="145" name="Group 144"/>
          <xdr:cNvGrpSpPr/>
        </xdr:nvGrpSpPr>
        <xdr:grpSpPr>
          <a:xfrm>
            <a:off x="28575" y="25146000"/>
            <a:ext cx="6258551" cy="1564871"/>
            <a:chOff x="0" y="19207165"/>
            <a:chExt cx="6258551" cy="1374371"/>
          </a:xfrm>
        </xdr:grpSpPr>
        <xdr:grpSp>
          <xdr:nvGrpSpPr>
            <xdr:cNvPr id="146" name="Group 145"/>
            <xdr:cNvGrpSpPr/>
          </xdr:nvGrpSpPr>
          <xdr:grpSpPr>
            <a:xfrm>
              <a:off x="0" y="19621502"/>
              <a:ext cx="6258551" cy="960034"/>
              <a:chOff x="141048" y="2123964"/>
              <a:chExt cx="5215572" cy="960034"/>
            </a:xfrm>
          </xdr:grpSpPr>
          <xdr:grpSp>
            <xdr:nvGrpSpPr>
              <xdr:cNvPr id="149" name="Group 148"/>
              <xdr:cNvGrpSpPr>
                <a:grpSpLocks/>
              </xdr:cNvGrpSpPr>
            </xdr:nvGrpSpPr>
            <xdr:grpSpPr bwMode="auto">
              <a:xfrm>
                <a:off x="141048" y="2123964"/>
                <a:ext cx="5215572" cy="918348"/>
                <a:chOff x="654" y="2980"/>
                <a:chExt cx="3254" cy="935"/>
              </a:xfrm>
            </xdr:grpSpPr>
            <xdr:sp macro="" textlink="">
              <xdr:nvSpPr>
                <xdr:cNvPr id="153" name="Rectangle 152"/>
                <xdr:cNvSpPr>
                  <a:spLocks noChangeArrowheads="1"/>
                </xdr:cNvSpPr>
              </xdr:nvSpPr>
              <xdr:spPr bwMode="auto">
                <a:xfrm>
                  <a:off x="3263" y="3592"/>
                  <a:ext cx="645" cy="260"/>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b="0" i="0" u="none" strike="noStrike" kern="1200">
                      <a:solidFill>
                        <a:schemeClr val="tx1"/>
                      </a:solidFill>
                      <a:effectLst/>
                      <a:latin typeface="Arial" charset="0"/>
                      <a:ea typeface="+mn-ea"/>
                      <a:cs typeface="Arial" charset="0"/>
                    </a:rPr>
                    <a:t>$1,487,261.89 </a:t>
                  </a:r>
                  <a:endParaRPr lang="en-US" sz="1400">
                    <a:effectLst/>
                  </a:endParaRPr>
                </a:p>
              </xdr:txBody>
            </xdr:sp>
            <xdr:grpSp>
              <xdr:nvGrpSpPr>
                <xdr:cNvPr id="154" name="Group 153"/>
                <xdr:cNvGrpSpPr>
                  <a:grpSpLocks/>
                </xdr:cNvGrpSpPr>
              </xdr:nvGrpSpPr>
              <xdr:grpSpPr bwMode="auto">
                <a:xfrm>
                  <a:off x="756" y="3371"/>
                  <a:ext cx="2643" cy="173"/>
                  <a:chOff x="754" y="2027"/>
                  <a:chExt cx="2643" cy="173"/>
                </a:xfrm>
              </xdr:grpSpPr>
              <xdr:sp macro="" textlink="">
                <xdr:nvSpPr>
                  <xdr:cNvPr id="160"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61" name="Line 9"/>
                  <xdr:cNvSpPr>
                    <a:spLocks noChangeShapeType="1"/>
                  </xdr:cNvSpPr>
                </xdr:nvSpPr>
                <xdr:spPr bwMode="auto">
                  <a:xfrm>
                    <a:off x="1546"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62" name="Line 10"/>
                  <xdr:cNvSpPr>
                    <a:spLocks noChangeShapeType="1"/>
                  </xdr:cNvSpPr>
                </xdr:nvSpPr>
                <xdr:spPr bwMode="auto">
                  <a:xfrm>
                    <a:off x="339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63" name="Line 12"/>
                  <xdr:cNvSpPr>
                    <a:spLocks noChangeShapeType="1"/>
                  </xdr:cNvSpPr>
                </xdr:nvSpPr>
                <xdr:spPr bwMode="auto">
                  <a:xfrm>
                    <a:off x="755" y="2113"/>
                    <a:ext cx="2642" cy="1"/>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155" name="Rectangle 154"/>
                <xdr:cNvSpPr>
                  <a:spLocks noChangeArrowheads="1"/>
                </xdr:cNvSpPr>
              </xdr:nvSpPr>
              <xdr:spPr bwMode="auto">
                <a:xfrm>
                  <a:off x="654"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156" name="Rectangle 155"/>
                <xdr:cNvSpPr>
                  <a:spLocks noChangeArrowheads="1"/>
                </xdr:cNvSpPr>
              </xdr:nvSpPr>
              <xdr:spPr bwMode="auto">
                <a:xfrm>
                  <a:off x="1418" y="2980"/>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20</a:t>
                  </a:r>
                </a:p>
              </xdr:txBody>
            </xdr:sp>
            <xdr:sp macro="" textlink="">
              <xdr:nvSpPr>
                <xdr:cNvPr id="157" name="Rectangle 156"/>
                <xdr:cNvSpPr>
                  <a:spLocks noChangeArrowheads="1"/>
                </xdr:cNvSpPr>
              </xdr:nvSpPr>
              <xdr:spPr bwMode="auto">
                <a:xfrm>
                  <a:off x="3296"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65</a:t>
                  </a:r>
                </a:p>
              </xdr:txBody>
            </xdr:sp>
            <xdr:sp macro="" textlink="">
              <xdr:nvSpPr>
                <xdr:cNvPr id="158" name="Rectangle 157"/>
                <xdr:cNvSpPr>
                  <a:spLocks noChangeArrowheads="1"/>
                </xdr:cNvSpPr>
              </xdr:nvSpPr>
              <xdr:spPr bwMode="auto">
                <a:xfrm>
                  <a:off x="1026" y="3204"/>
                  <a:ext cx="396"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12%</a:t>
                  </a:r>
                </a:p>
              </xdr:txBody>
            </xdr:sp>
            <xdr:sp macro="" textlink="">
              <xdr:nvSpPr>
                <xdr:cNvPr id="159" name="Rectangle 158"/>
                <xdr:cNvSpPr>
                  <a:spLocks noChangeArrowheads="1"/>
                </xdr:cNvSpPr>
              </xdr:nvSpPr>
              <xdr:spPr bwMode="auto">
                <a:xfrm>
                  <a:off x="1386" y="3610"/>
                  <a:ext cx="309" cy="305"/>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endParaRPr lang="en-US" sz="1400">
                    <a:effectLst/>
                  </a:endParaRPr>
                </a:p>
              </xdr:txBody>
            </xdr:sp>
          </xdr:grpSp>
          <xdr:sp macro="" textlink="">
            <xdr:nvSpPr>
              <xdr:cNvPr id="150" name="Line 9"/>
              <xdr:cNvSpPr>
                <a:spLocks noChangeShapeType="1"/>
              </xdr:cNvSpPr>
            </xdr:nvSpPr>
            <xdr:spPr bwMode="auto">
              <a:xfrm>
                <a:off x="2800350" y="2505076"/>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51" name="Rectangle 150"/>
              <xdr:cNvSpPr>
                <a:spLocks noChangeArrowheads="1"/>
              </xdr:cNvSpPr>
            </xdr:nvSpPr>
            <xdr:spPr bwMode="auto">
              <a:xfrm>
                <a:off x="2676525" y="2162062"/>
                <a:ext cx="331783"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40</a:t>
                </a:r>
              </a:p>
            </xdr:txBody>
          </xdr:sp>
          <xdr:sp macro="" textlink="">
            <xdr:nvSpPr>
              <xdr:cNvPr id="152" name="Rectangle 151"/>
              <xdr:cNvSpPr>
                <a:spLocks noChangeArrowheads="1"/>
              </xdr:cNvSpPr>
            </xdr:nvSpPr>
            <xdr:spPr bwMode="auto">
              <a:xfrm>
                <a:off x="2700102" y="2771662"/>
                <a:ext cx="620291"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a:t>
                </a:r>
                <a:endParaRPr lang="en-US" sz="1400">
                  <a:effectLst/>
                </a:endParaRPr>
              </a:p>
            </xdr:txBody>
          </xdr:sp>
        </xdr:grpSp>
        <xdr:sp macro="" textlink="">
          <xdr:nvSpPr>
            <xdr:cNvPr id="147" name="Left Brace 146"/>
            <xdr:cNvSpPr/>
          </xdr:nvSpPr>
          <xdr:spPr bwMode="auto">
            <a:xfrm rot="5400000">
              <a:off x="4164806" y="18509458"/>
              <a:ext cx="242886" cy="2171699"/>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148" name="Rectangle 147"/>
            <xdr:cNvSpPr>
              <a:spLocks noChangeArrowheads="1"/>
            </xdr:cNvSpPr>
          </xdr:nvSpPr>
          <xdr:spPr bwMode="auto">
            <a:xfrm>
              <a:off x="4076698" y="19207165"/>
              <a:ext cx="375345"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25</a:t>
              </a:r>
            </a:p>
          </xdr:txBody>
        </xdr:sp>
      </xdr:grpSp>
      <xdr:sp macro="" textlink="">
        <xdr:nvSpPr>
          <xdr:cNvPr id="164" name="Line 9"/>
          <xdr:cNvSpPr>
            <a:spLocks noChangeShapeType="1"/>
          </xdr:cNvSpPr>
        </xdr:nvSpPr>
        <xdr:spPr bwMode="auto">
          <a:xfrm>
            <a:off x="4229100" y="26050875"/>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65" name="Rectangle 164"/>
          <xdr:cNvSpPr>
            <a:spLocks noChangeArrowheads="1"/>
          </xdr:cNvSpPr>
        </xdr:nvSpPr>
        <xdr:spPr bwMode="auto">
          <a:xfrm>
            <a:off x="4038600" y="25593675"/>
            <a:ext cx="398131"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55</a:t>
            </a:r>
          </a:p>
        </xdr:txBody>
      </xdr:sp>
      <xdr:sp macro="" textlink="">
        <xdr:nvSpPr>
          <xdr:cNvPr id="166" name="Rectangle 165"/>
          <xdr:cNvSpPr>
            <a:spLocks noChangeArrowheads="1"/>
          </xdr:cNvSpPr>
        </xdr:nvSpPr>
        <xdr:spPr bwMode="auto">
          <a:xfrm>
            <a:off x="4105276" y="26317575"/>
            <a:ext cx="457200"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a:t>
            </a:r>
            <a:endParaRPr lang="en-US" sz="1400">
              <a:effectLst/>
            </a:endParaRPr>
          </a:p>
        </xdr:txBody>
      </xdr:sp>
    </xdr:grpSp>
    <xdr:clientData/>
  </xdr:twoCellAnchor>
  <xdr:twoCellAnchor>
    <xdr:from>
      <xdr:col>0</xdr:col>
      <xdr:colOff>19050</xdr:colOff>
      <xdr:row>153</xdr:row>
      <xdr:rowOff>0</xdr:rowOff>
    </xdr:from>
    <xdr:to>
      <xdr:col>8</xdr:col>
      <xdr:colOff>133350</xdr:colOff>
      <xdr:row>157</xdr:row>
      <xdr:rowOff>123825</xdr:rowOff>
    </xdr:to>
    <xdr:sp macro="" textlink="">
      <xdr:nvSpPr>
        <xdr:cNvPr id="168" name="TextBox 167"/>
        <xdr:cNvSpPr txBox="1"/>
      </xdr:nvSpPr>
      <xdr:spPr>
        <a:xfrm>
          <a:off x="19050" y="0"/>
          <a:ext cx="6610350" cy="885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600" b="1" u="sng">
              <a:solidFill>
                <a:schemeClr val="dk1"/>
              </a:solidFill>
              <a:effectLst/>
              <a:latin typeface="+mn-lt"/>
              <a:ea typeface="+mn-ea"/>
              <a:cs typeface="+mn-cs"/>
            </a:rPr>
            <a:t>Solving for N for Annuities (ordirnary</a:t>
          </a:r>
          <a:r>
            <a:rPr lang="en-US" sz="1600" b="1" u="sng" baseline="0">
              <a:solidFill>
                <a:schemeClr val="dk1"/>
              </a:solidFill>
              <a:effectLst/>
              <a:latin typeface="+mn-lt"/>
              <a:ea typeface="+mn-ea"/>
              <a:cs typeface="+mn-cs"/>
            </a:rPr>
            <a:t> and due)</a:t>
          </a:r>
          <a:endParaRPr lang="en-US" sz="1600" b="1" u="sng">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600" b="1">
              <a:solidFill>
                <a:schemeClr val="dk1"/>
              </a:solidFill>
              <a:effectLst/>
              <a:latin typeface="+mn-lt"/>
              <a:ea typeface="+mn-ea"/>
              <a:cs typeface="+mn-cs"/>
            </a:rPr>
            <a:t>Invest $100 at the end of each period in a bank, how</a:t>
          </a:r>
          <a:r>
            <a:rPr lang="en-US" sz="1600" b="1" baseline="0">
              <a:solidFill>
                <a:schemeClr val="dk1"/>
              </a:solidFill>
              <a:effectLst/>
              <a:latin typeface="+mn-lt"/>
              <a:ea typeface="+mn-ea"/>
              <a:cs typeface="+mn-cs"/>
            </a:rPr>
            <a:t> long until </a:t>
          </a:r>
          <a:r>
            <a:rPr lang="en-US" sz="1600" b="1">
              <a:solidFill>
                <a:schemeClr val="dk1"/>
              </a:solidFill>
              <a:effectLst/>
              <a:latin typeface="+mn-lt"/>
              <a:ea typeface="+mn-ea"/>
              <a:cs typeface="+mn-cs"/>
            </a:rPr>
            <a:t>your account is</a:t>
          </a:r>
          <a:r>
            <a:rPr lang="en-US" sz="1600" b="1" baseline="0">
              <a:solidFill>
                <a:schemeClr val="dk1"/>
              </a:solidFill>
              <a:effectLst/>
              <a:latin typeface="+mn-lt"/>
              <a:ea typeface="+mn-ea"/>
              <a:cs typeface="+mn-cs"/>
            </a:rPr>
            <a:t> 331,</a:t>
          </a:r>
          <a:r>
            <a:rPr lang="en-US" sz="1600" b="1">
              <a:solidFill>
                <a:schemeClr val="dk1"/>
              </a:solidFill>
              <a:effectLst/>
              <a:latin typeface="+mn-lt"/>
              <a:ea typeface="+mn-ea"/>
              <a:cs typeface="+mn-cs"/>
            </a:rPr>
            <a:t> if interest rates is 10%</a:t>
          </a:r>
        </a:p>
        <a:p>
          <a:endParaRPr lang="en-US" sz="1100"/>
        </a:p>
      </xdr:txBody>
    </xdr:sp>
    <xdr:clientData/>
  </xdr:twoCellAnchor>
  <xdr:twoCellAnchor>
    <xdr:from>
      <xdr:col>6</xdr:col>
      <xdr:colOff>228600</xdr:colOff>
      <xdr:row>107</xdr:row>
      <xdr:rowOff>33340</xdr:rowOff>
    </xdr:from>
    <xdr:to>
      <xdr:col>7</xdr:col>
      <xdr:colOff>17131</xdr:colOff>
      <xdr:row>108</xdr:row>
      <xdr:rowOff>155176</xdr:rowOff>
    </xdr:to>
    <xdr:sp macro="" textlink="">
      <xdr:nvSpPr>
        <xdr:cNvPr id="169" name="Rectangle 168"/>
        <xdr:cNvSpPr>
          <a:spLocks noChangeArrowheads="1"/>
        </xdr:cNvSpPr>
      </xdr:nvSpPr>
      <xdr:spPr bwMode="auto">
        <a:xfrm>
          <a:off x="5505450" y="20416840"/>
          <a:ext cx="398131"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65</a:t>
          </a:r>
        </a:p>
      </xdr:txBody>
    </xdr:sp>
    <xdr:clientData/>
  </xdr:twoCellAnchor>
  <xdr:twoCellAnchor>
    <xdr:from>
      <xdr:col>6</xdr:col>
      <xdr:colOff>0</xdr:colOff>
      <xdr:row>108</xdr:row>
      <xdr:rowOff>176215</xdr:rowOff>
    </xdr:from>
    <xdr:to>
      <xdr:col>6</xdr:col>
      <xdr:colOff>0</xdr:colOff>
      <xdr:row>109</xdr:row>
      <xdr:rowOff>155634</xdr:rowOff>
    </xdr:to>
    <xdr:sp macro="" textlink="">
      <xdr:nvSpPr>
        <xdr:cNvPr id="170" name="Line 10"/>
        <xdr:cNvSpPr>
          <a:spLocks noChangeShapeType="1"/>
        </xdr:cNvSpPr>
      </xdr:nvSpPr>
      <xdr:spPr bwMode="auto">
        <a:xfrm>
          <a:off x="5276850" y="20750215"/>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1</xdr:col>
      <xdr:colOff>57150</xdr:colOff>
      <xdr:row>109</xdr:row>
      <xdr:rowOff>4765</xdr:rowOff>
    </xdr:from>
    <xdr:to>
      <xdr:col>1</xdr:col>
      <xdr:colOff>57150</xdr:colOff>
      <xdr:row>109</xdr:row>
      <xdr:rowOff>174684</xdr:rowOff>
    </xdr:to>
    <xdr:sp macro="" textlink="">
      <xdr:nvSpPr>
        <xdr:cNvPr id="171" name="Line 9"/>
        <xdr:cNvSpPr>
          <a:spLocks noChangeShapeType="1"/>
        </xdr:cNvSpPr>
      </xdr:nvSpPr>
      <xdr:spPr bwMode="auto">
        <a:xfrm>
          <a:off x="1343025" y="20769265"/>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0</xdr:col>
      <xdr:colOff>1133475</xdr:colOff>
      <xdr:row>107</xdr:row>
      <xdr:rowOff>9525</xdr:rowOff>
    </xdr:from>
    <xdr:to>
      <xdr:col>1</xdr:col>
      <xdr:colOff>245731</xdr:colOff>
      <xdr:row>108</xdr:row>
      <xdr:rowOff>131361</xdr:rowOff>
    </xdr:to>
    <xdr:sp macro="" textlink="">
      <xdr:nvSpPr>
        <xdr:cNvPr id="172" name="Rectangle 171"/>
        <xdr:cNvSpPr>
          <a:spLocks noChangeArrowheads="1"/>
        </xdr:cNvSpPr>
      </xdr:nvSpPr>
      <xdr:spPr bwMode="auto">
        <a:xfrm>
          <a:off x="1133475" y="20393025"/>
          <a:ext cx="398131"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19</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6</xdr:col>
      <xdr:colOff>485775</xdr:colOff>
      <xdr:row>12</xdr:row>
      <xdr:rowOff>28575</xdr:rowOff>
    </xdr:to>
    <xdr:pic>
      <xdr:nvPicPr>
        <xdr:cNvPr id="70" name="Picture 69"/>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5275"/>
          <a:ext cx="5429250" cy="1552575"/>
        </a:xfrm>
        <a:prstGeom prst="rect">
          <a:avLst/>
        </a:prstGeom>
        <a:noFill/>
      </xdr:spPr>
    </xdr:pic>
    <xdr:clientData/>
  </xdr:twoCellAnchor>
  <xdr:twoCellAnchor>
    <xdr:from>
      <xdr:col>0</xdr:col>
      <xdr:colOff>9523</xdr:colOff>
      <xdr:row>25</xdr:row>
      <xdr:rowOff>9525</xdr:rowOff>
    </xdr:from>
    <xdr:to>
      <xdr:col>6</xdr:col>
      <xdr:colOff>771524</xdr:colOff>
      <xdr:row>27</xdr:row>
      <xdr:rowOff>85725</xdr:rowOff>
    </xdr:to>
    <xdr:sp macro="" textlink="">
      <xdr:nvSpPr>
        <xdr:cNvPr id="71" name="TextBox 70"/>
        <xdr:cNvSpPr txBox="1"/>
      </xdr:nvSpPr>
      <xdr:spPr>
        <a:xfrm>
          <a:off x="9523" y="3743325"/>
          <a:ext cx="5314951"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strike="noStrike">
              <a:solidFill>
                <a:schemeClr val="dk1"/>
              </a:solidFill>
              <a:effectLst/>
              <a:latin typeface="+mn-lt"/>
              <a:ea typeface="+mn-ea"/>
              <a:cs typeface="+mn-cs"/>
            </a:rPr>
            <a:t>The difference between the present value of cash inflows and the present value of cash outflows.</a:t>
          </a:r>
          <a:endParaRPr lang="en-US" sz="1100" b="1"/>
        </a:p>
      </xdr:txBody>
    </xdr:sp>
    <xdr:clientData/>
  </xdr:twoCellAnchor>
  <xdr:twoCellAnchor>
    <xdr:from>
      <xdr:col>0</xdr:col>
      <xdr:colOff>9523</xdr:colOff>
      <xdr:row>49</xdr:row>
      <xdr:rowOff>9525</xdr:rowOff>
    </xdr:from>
    <xdr:to>
      <xdr:col>6</xdr:col>
      <xdr:colOff>771524</xdr:colOff>
      <xdr:row>51</xdr:row>
      <xdr:rowOff>85725</xdr:rowOff>
    </xdr:to>
    <xdr:sp macro="" textlink="">
      <xdr:nvSpPr>
        <xdr:cNvPr id="86" name="TextBox 85"/>
        <xdr:cNvSpPr txBox="1"/>
      </xdr:nvSpPr>
      <xdr:spPr>
        <a:xfrm>
          <a:off x="9523" y="9391650"/>
          <a:ext cx="5686426"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strike="noStrike">
              <a:solidFill>
                <a:schemeClr val="dk1"/>
              </a:solidFill>
              <a:effectLst/>
              <a:latin typeface="+mn-lt"/>
              <a:ea typeface="+mn-ea"/>
              <a:cs typeface="+mn-cs"/>
            </a:rPr>
            <a:t>The difference between the present value of cash inflows and the present value of cash outflows.</a:t>
          </a:r>
          <a:endParaRPr lang="en-US" sz="1100" b="1"/>
        </a:p>
      </xdr:txBody>
    </xdr:sp>
    <xdr:clientData/>
  </xdr:twoCellAnchor>
  <xdr:twoCellAnchor>
    <xdr:from>
      <xdr:col>3</xdr:col>
      <xdr:colOff>407335</xdr:colOff>
      <xdr:row>52</xdr:row>
      <xdr:rowOff>142637</xdr:rowOff>
    </xdr:from>
    <xdr:to>
      <xdr:col>7</xdr:col>
      <xdr:colOff>150111</xdr:colOff>
      <xdr:row>54</xdr:row>
      <xdr:rowOff>185405</xdr:rowOff>
    </xdr:to>
    <xdr:sp macro="" textlink="">
      <xdr:nvSpPr>
        <xdr:cNvPr id="87" name="Right Arrow 86"/>
        <xdr:cNvSpPr/>
      </xdr:nvSpPr>
      <xdr:spPr bwMode="auto">
        <a:xfrm rot="10477289">
          <a:off x="3226735" y="14592062"/>
          <a:ext cx="2647901" cy="233268"/>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9523</xdr:colOff>
      <xdr:row>17</xdr:row>
      <xdr:rowOff>9525</xdr:rowOff>
    </xdr:from>
    <xdr:to>
      <xdr:col>6</xdr:col>
      <xdr:colOff>771524</xdr:colOff>
      <xdr:row>23</xdr:row>
      <xdr:rowOff>0</xdr:rowOff>
    </xdr:to>
    <xdr:sp macro="" textlink="">
      <xdr:nvSpPr>
        <xdr:cNvPr id="6" name="TextBox 5"/>
        <xdr:cNvSpPr txBox="1"/>
      </xdr:nvSpPr>
      <xdr:spPr>
        <a:xfrm>
          <a:off x="9523" y="3171825"/>
          <a:ext cx="5705476" cy="1133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strike="noStrike">
              <a:solidFill>
                <a:schemeClr val="dk1"/>
              </a:solidFill>
              <a:effectLst/>
              <a:latin typeface="+mn-lt"/>
              <a:ea typeface="+mn-ea"/>
              <a:cs typeface="+mn-cs"/>
            </a:rPr>
            <a:t>IRR: The return</a:t>
          </a:r>
          <a:r>
            <a:rPr lang="en-US" sz="1100" b="1" u="none" strike="noStrike" baseline="0">
              <a:solidFill>
                <a:schemeClr val="dk1"/>
              </a:solidFill>
              <a:effectLst/>
              <a:latin typeface="+mn-lt"/>
              <a:ea typeface="+mn-ea"/>
              <a:cs typeface="+mn-cs"/>
            </a:rPr>
            <a:t> that makes the present value of cash flow equals the initial investement (NPV=0).</a:t>
          </a:r>
        </a:p>
        <a:p>
          <a:endParaRPr lang="en-US" sz="1100" b="1"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The</a:t>
          </a:r>
          <a:r>
            <a:rPr lang="en-US" sz="1100" b="1" baseline="0">
              <a:solidFill>
                <a:schemeClr val="dk1"/>
              </a:solidFill>
              <a:effectLst/>
              <a:latin typeface="+mn-lt"/>
              <a:ea typeface="+mn-ea"/>
              <a:cs typeface="+mn-cs"/>
            </a:rPr>
            <a:t> IRR function includes both the cash flows as well as the cost and it shows you the yeild on your investment. In this case, this investment will earn you a compund annual rate of 13%. </a:t>
          </a:r>
          <a:endParaRPr lang="en-US">
            <a:effectLst/>
          </a:endParaRPr>
        </a:p>
        <a:p>
          <a:endParaRPr lang="en-US" sz="1100" b="1"/>
        </a:p>
      </xdr:txBody>
    </xdr:sp>
    <xdr:clientData/>
  </xdr:twoCellAnchor>
  <xdr:twoCellAnchor>
    <xdr:from>
      <xdr:col>0</xdr:col>
      <xdr:colOff>0</xdr:colOff>
      <xdr:row>31</xdr:row>
      <xdr:rowOff>38100</xdr:rowOff>
    </xdr:from>
    <xdr:to>
      <xdr:col>6</xdr:col>
      <xdr:colOff>590550</xdr:colOff>
      <xdr:row>33</xdr:row>
      <xdr:rowOff>152400</xdr:rowOff>
    </xdr:to>
    <xdr:sp macro="" textlink="">
      <xdr:nvSpPr>
        <xdr:cNvPr id="8" name="TextBox 7"/>
        <xdr:cNvSpPr txBox="1"/>
      </xdr:nvSpPr>
      <xdr:spPr>
        <a:xfrm>
          <a:off x="0" y="5514975"/>
          <a:ext cx="553402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The IRR tried to</a:t>
          </a:r>
          <a:r>
            <a:rPr lang="en-US" sz="1100" b="1" baseline="0"/>
            <a:t> find the appropriate yeild where if such yeild is used to discount CFs, the present value of these cash flows will be equal to the cost of that investment</a:t>
          </a:r>
          <a:endParaRPr lang="en-US" sz="1100" b="1"/>
        </a:p>
      </xdr:txBody>
    </xdr:sp>
    <xdr:clientData/>
  </xdr:twoCellAnchor>
  <xdr:twoCellAnchor>
    <xdr:from>
      <xdr:col>0</xdr:col>
      <xdr:colOff>19050</xdr:colOff>
      <xdr:row>11</xdr:row>
      <xdr:rowOff>123825</xdr:rowOff>
    </xdr:from>
    <xdr:to>
      <xdr:col>6</xdr:col>
      <xdr:colOff>685800</xdr:colOff>
      <xdr:row>14</xdr:row>
      <xdr:rowOff>57150</xdr:rowOff>
    </xdr:to>
    <xdr:sp macro="" textlink="">
      <xdr:nvSpPr>
        <xdr:cNvPr id="9" name="TextBox 8"/>
        <xdr:cNvSpPr txBox="1"/>
      </xdr:nvSpPr>
      <xdr:spPr>
        <a:xfrm>
          <a:off x="19050" y="2143125"/>
          <a:ext cx="56102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It can be intrepreted as you need to invest 300 now to get an annuity of 100 for the next 4Y if interest rate are  13%.</a:t>
          </a:r>
          <a:endParaRPr lang="en-US">
            <a:effectLst/>
          </a:endParaRPr>
        </a:p>
        <a:p>
          <a:endParaRPr lang="en-US" sz="1100"/>
        </a:p>
      </xdr:txBody>
    </xdr:sp>
    <xdr:clientData/>
  </xdr:twoCellAnchor>
  <xdr:twoCellAnchor>
    <xdr:from>
      <xdr:col>1</xdr:col>
      <xdr:colOff>704850</xdr:colOff>
      <xdr:row>26</xdr:row>
      <xdr:rowOff>0</xdr:rowOff>
    </xdr:from>
    <xdr:to>
      <xdr:col>3</xdr:col>
      <xdr:colOff>209550</xdr:colOff>
      <xdr:row>34</xdr:row>
      <xdr:rowOff>133350</xdr:rowOff>
    </xdr:to>
    <xdr:cxnSp macro="">
      <xdr:nvCxnSpPr>
        <xdr:cNvPr id="11" name="Straight Arrow Connector 10"/>
        <xdr:cNvCxnSpPr/>
      </xdr:nvCxnSpPr>
      <xdr:spPr bwMode="auto">
        <a:xfrm flipH="1" flipV="1">
          <a:off x="2009775" y="4886325"/>
          <a:ext cx="1019175" cy="146685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0</xdr:col>
      <xdr:colOff>0</xdr:colOff>
      <xdr:row>45</xdr:row>
      <xdr:rowOff>47625</xdr:rowOff>
    </xdr:from>
    <xdr:to>
      <xdr:col>6</xdr:col>
      <xdr:colOff>723900</xdr:colOff>
      <xdr:row>59</xdr:row>
      <xdr:rowOff>19050</xdr:rowOff>
    </xdr:to>
    <xdr:sp macro="" textlink="">
      <xdr:nvSpPr>
        <xdr:cNvPr id="12" name="TextBox 11"/>
        <xdr:cNvSpPr txBox="1"/>
      </xdr:nvSpPr>
      <xdr:spPr>
        <a:xfrm>
          <a:off x="0" y="7981950"/>
          <a:ext cx="5667375" cy="26384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Problem with IRR:</a:t>
          </a:r>
        </a:p>
        <a:p>
          <a:endParaRPr lang="en-US" sz="1400" b="1"/>
        </a:p>
        <a:p>
          <a:r>
            <a:rPr lang="en-US" sz="1400" b="1"/>
            <a:t>1-</a:t>
          </a:r>
          <a:r>
            <a:rPr lang="en-US" sz="1400" b="1" baseline="0"/>
            <a:t> muiltiple  IRR when CF are non-normal (more than one negative cash flow stream</a:t>
          </a:r>
        </a:p>
        <a:p>
          <a:endParaRPr lang="en-US" sz="1400" b="1" baseline="0"/>
        </a:p>
        <a:p>
          <a:r>
            <a:rPr lang="en-US" sz="1400" b="1" baseline="0"/>
            <a:t>2- Assumes reinvestment at the IRR rate which no always realistic. </a:t>
          </a:r>
        </a:p>
        <a:p>
          <a:endParaRPr lang="en-US" sz="1400" b="1" baseline="0"/>
        </a:p>
        <a:p>
          <a:r>
            <a:rPr lang="en-US" sz="1400" b="1" baseline="0"/>
            <a:t>3- Could  provide different conclusion regarding the project than the NPV (misleading, always take the NPV)</a:t>
          </a:r>
        </a:p>
        <a:p>
          <a:endParaRPr lang="en-US" sz="1400" b="1" baseline="0"/>
        </a:p>
        <a:p>
          <a:r>
            <a:rPr lang="en-US" sz="1400" b="1"/>
            <a:t>One solusion is to use MIRR</a:t>
          </a:r>
        </a:p>
      </xdr:txBody>
    </xdr:sp>
    <xdr:clientData/>
  </xdr:twoCellAnchor>
  <xdr:twoCellAnchor>
    <xdr:from>
      <xdr:col>3</xdr:col>
      <xdr:colOff>38100</xdr:colOff>
      <xdr:row>34</xdr:row>
      <xdr:rowOff>123825</xdr:rowOff>
    </xdr:from>
    <xdr:to>
      <xdr:col>3</xdr:col>
      <xdr:colOff>209550</xdr:colOff>
      <xdr:row>34</xdr:row>
      <xdr:rowOff>133352</xdr:rowOff>
    </xdr:to>
    <xdr:cxnSp macro="">
      <xdr:nvCxnSpPr>
        <xdr:cNvPr id="14" name="Straight Connector 13"/>
        <xdr:cNvCxnSpPr/>
      </xdr:nvCxnSpPr>
      <xdr:spPr bwMode="auto">
        <a:xfrm flipV="1">
          <a:off x="2857500" y="6343650"/>
          <a:ext cx="171450" cy="9527"/>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6</xdr:col>
      <xdr:colOff>133350</xdr:colOff>
      <xdr:row>24</xdr:row>
      <xdr:rowOff>161924</xdr:rowOff>
    </xdr:from>
    <xdr:to>
      <xdr:col>7</xdr:col>
      <xdr:colOff>276225</xdr:colOff>
      <xdr:row>26</xdr:row>
      <xdr:rowOff>180974</xdr:rowOff>
    </xdr:to>
    <xdr:sp macro="" textlink="">
      <xdr:nvSpPr>
        <xdr:cNvPr id="19" name="Right Arrow 18"/>
        <xdr:cNvSpPr/>
      </xdr:nvSpPr>
      <xdr:spPr bwMode="auto">
        <a:xfrm rot="10800000">
          <a:off x="5076825" y="4657724"/>
          <a:ext cx="923925" cy="409575"/>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19051</xdr:rowOff>
    </xdr:from>
    <xdr:to>
      <xdr:col>8</xdr:col>
      <xdr:colOff>304800</xdr:colOff>
      <xdr:row>16</xdr:row>
      <xdr:rowOff>171451</xdr:rowOff>
    </xdr:to>
    <xdr:sp macro="" textlink="">
      <xdr:nvSpPr>
        <xdr:cNvPr id="2" name="TextBox 1"/>
        <xdr:cNvSpPr txBox="1"/>
      </xdr:nvSpPr>
      <xdr:spPr>
        <a:xfrm>
          <a:off x="19050" y="19051"/>
          <a:ext cx="6600825" cy="3200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Deffered annuity:</a:t>
          </a:r>
        </a:p>
        <a:p>
          <a:r>
            <a:rPr lang="en-US" sz="1400" b="1"/>
            <a:t>Is</a:t>
          </a:r>
          <a:r>
            <a:rPr lang="en-US" sz="1400" b="1" baseline="0"/>
            <a:t> an anuuity that  its payments does not begin the year following the anaylsis. </a:t>
          </a:r>
        </a:p>
        <a:p>
          <a:endParaRPr lang="en-US" sz="1400" b="1" baseline="0"/>
        </a:p>
        <a:p>
          <a:r>
            <a:rPr lang="en-US" sz="1400" b="1" baseline="0"/>
            <a:t>Example: </a:t>
          </a:r>
        </a:p>
        <a:p>
          <a:r>
            <a:rPr lang="en-US" sz="1400" b="1" baseline="0"/>
            <a:t>Ahmad will retire in 30 years from now, and will require income of $125,000 at the end of each year during retireiment. He will need that retirement income for 35 years and expect to earn 6%</a:t>
          </a:r>
        </a:p>
        <a:p>
          <a:r>
            <a:rPr lang="en-US" sz="1400" b="1" baseline="0"/>
            <a:t>A- How much Ahmad needs to invest right now to be able to affort this annutiy?</a:t>
          </a:r>
        </a:p>
        <a:p>
          <a:endParaRPr lang="en-US" sz="1400" b="1" baseline="0"/>
        </a:p>
        <a:p>
          <a:r>
            <a:rPr lang="en-US" sz="1400" b="1" baseline="0"/>
            <a:t>B- If he does not have the money (calculated from 1) to invest right now and want to save each year until retirement. How much should he invest each year to reach his goal</a:t>
          </a:r>
        </a:p>
      </xdr:txBody>
    </xdr:sp>
    <xdr:clientData/>
  </xdr:twoCellAnchor>
  <xdr:twoCellAnchor>
    <xdr:from>
      <xdr:col>0</xdr:col>
      <xdr:colOff>0</xdr:colOff>
      <xdr:row>17</xdr:row>
      <xdr:rowOff>0</xdr:rowOff>
    </xdr:from>
    <xdr:to>
      <xdr:col>9</xdr:col>
      <xdr:colOff>172067</xdr:colOff>
      <xdr:row>23</xdr:row>
      <xdr:rowOff>145646</xdr:rowOff>
    </xdr:to>
    <xdr:grpSp>
      <xdr:nvGrpSpPr>
        <xdr:cNvPr id="3" name="Group 2"/>
        <xdr:cNvGrpSpPr/>
      </xdr:nvGrpSpPr>
      <xdr:grpSpPr>
        <a:xfrm>
          <a:off x="0" y="3238500"/>
          <a:ext cx="7096742" cy="1288646"/>
          <a:chOff x="0" y="19264315"/>
          <a:chExt cx="5658467" cy="1288646"/>
        </a:xfrm>
      </xdr:grpSpPr>
      <xdr:grpSp>
        <xdr:nvGrpSpPr>
          <xdr:cNvPr id="4" name="Group 3"/>
          <xdr:cNvGrpSpPr/>
        </xdr:nvGrpSpPr>
        <xdr:grpSpPr>
          <a:xfrm>
            <a:off x="0" y="19631322"/>
            <a:ext cx="5658467" cy="921639"/>
            <a:chOff x="141048" y="2133784"/>
            <a:chExt cx="4715492" cy="921639"/>
          </a:xfrm>
        </xdr:grpSpPr>
        <xdr:grpSp>
          <xdr:nvGrpSpPr>
            <xdr:cNvPr id="7" name="Group 6"/>
            <xdr:cNvGrpSpPr>
              <a:grpSpLocks/>
            </xdr:cNvGrpSpPr>
          </xdr:nvGrpSpPr>
          <xdr:grpSpPr bwMode="auto">
            <a:xfrm>
              <a:off x="141048" y="2133784"/>
              <a:ext cx="4715492" cy="854505"/>
              <a:chOff x="654" y="2990"/>
              <a:chExt cx="2942" cy="870"/>
            </a:xfrm>
          </xdr:grpSpPr>
          <xdr:sp macro="" textlink="">
            <xdr:nvSpPr>
              <xdr:cNvPr id="11" name="Rectangle 10"/>
              <xdr:cNvSpPr>
                <a:spLocks noChangeArrowheads="1"/>
              </xdr:cNvSpPr>
            </xdr:nvSpPr>
            <xdr:spPr bwMode="auto">
              <a:xfrm>
                <a:off x="3194" y="3592"/>
                <a:ext cx="402" cy="260"/>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125000</a:t>
                </a:r>
                <a:endParaRPr lang="en-US" sz="1400">
                  <a:effectLst/>
                </a:endParaRPr>
              </a:p>
            </xdr:txBody>
          </xdr:sp>
          <xdr:grpSp>
            <xdr:nvGrpSpPr>
              <xdr:cNvPr id="12" name="Group 11"/>
              <xdr:cNvGrpSpPr>
                <a:grpSpLocks/>
              </xdr:cNvGrpSpPr>
            </xdr:nvGrpSpPr>
            <xdr:grpSpPr bwMode="auto">
              <a:xfrm>
                <a:off x="756" y="3371"/>
                <a:ext cx="2643" cy="173"/>
                <a:chOff x="754" y="2027"/>
                <a:chExt cx="2643" cy="173"/>
              </a:xfrm>
            </xdr:grpSpPr>
            <xdr:sp macro="" textlink="">
              <xdr:nvSpPr>
                <xdr:cNvPr id="18"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9" name="Line 9"/>
                <xdr:cNvSpPr>
                  <a:spLocks noChangeShapeType="1"/>
                </xdr:cNvSpPr>
              </xdr:nvSpPr>
              <xdr:spPr bwMode="auto">
                <a:xfrm>
                  <a:off x="1546"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20" name="Line 10"/>
                <xdr:cNvSpPr>
                  <a:spLocks noChangeShapeType="1"/>
                </xdr:cNvSpPr>
              </xdr:nvSpPr>
              <xdr:spPr bwMode="auto">
                <a:xfrm>
                  <a:off x="339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21" name="Line 12"/>
                <xdr:cNvSpPr>
                  <a:spLocks noChangeShapeType="1"/>
                </xdr:cNvSpPr>
              </xdr:nvSpPr>
              <xdr:spPr bwMode="auto">
                <a:xfrm>
                  <a:off x="755" y="2113"/>
                  <a:ext cx="2642" cy="1"/>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13" name="Rectangle 12"/>
              <xdr:cNvSpPr>
                <a:spLocks noChangeArrowheads="1"/>
              </xdr:cNvSpPr>
            </xdr:nvSpPr>
            <xdr:spPr bwMode="auto">
              <a:xfrm>
                <a:off x="654"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14" name="Rectangle 13"/>
              <xdr:cNvSpPr>
                <a:spLocks noChangeArrowheads="1"/>
              </xdr:cNvSpPr>
            </xdr:nvSpPr>
            <xdr:spPr bwMode="auto">
              <a:xfrm>
                <a:off x="1437" y="2990"/>
                <a:ext cx="241"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30</a:t>
                </a:r>
              </a:p>
            </xdr:txBody>
          </xdr:sp>
          <xdr:sp macro="" textlink="">
            <xdr:nvSpPr>
              <xdr:cNvPr id="15" name="Rectangle 14"/>
              <xdr:cNvSpPr>
                <a:spLocks noChangeArrowheads="1"/>
              </xdr:cNvSpPr>
            </xdr:nvSpPr>
            <xdr:spPr bwMode="auto">
              <a:xfrm>
                <a:off x="3296"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35</a:t>
                </a:r>
              </a:p>
            </xdr:txBody>
          </xdr:sp>
          <xdr:sp macro="" textlink="">
            <xdr:nvSpPr>
              <xdr:cNvPr id="16" name="Rectangle 15"/>
              <xdr:cNvSpPr>
                <a:spLocks noChangeArrowheads="1"/>
              </xdr:cNvSpPr>
            </xdr:nvSpPr>
            <xdr:spPr bwMode="auto">
              <a:xfrm>
                <a:off x="1026" y="3204"/>
                <a:ext cx="396"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6%</a:t>
                </a:r>
              </a:p>
            </xdr:txBody>
          </xdr:sp>
          <xdr:sp macro="" textlink="">
            <xdr:nvSpPr>
              <xdr:cNvPr id="17" name="Rectangle 16"/>
              <xdr:cNvSpPr>
                <a:spLocks noChangeArrowheads="1"/>
              </xdr:cNvSpPr>
            </xdr:nvSpPr>
            <xdr:spPr bwMode="auto">
              <a:xfrm>
                <a:off x="1629" y="3600"/>
                <a:ext cx="357" cy="260"/>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125000</a:t>
                </a:r>
                <a:endParaRPr lang="en-US" sz="1400">
                  <a:effectLst/>
                </a:endParaRPr>
              </a:p>
            </xdr:txBody>
          </xdr:sp>
        </xdr:grpSp>
        <xdr:sp macro="" textlink="">
          <xdr:nvSpPr>
            <xdr:cNvPr id="8" name="Line 9"/>
            <xdr:cNvSpPr>
              <a:spLocks noChangeShapeType="1"/>
            </xdr:cNvSpPr>
          </xdr:nvSpPr>
          <xdr:spPr bwMode="auto">
            <a:xfrm>
              <a:off x="2637054" y="2505076"/>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0" name="Rectangle 9"/>
            <xdr:cNvSpPr>
              <a:spLocks noChangeArrowheads="1"/>
            </xdr:cNvSpPr>
          </xdr:nvSpPr>
          <xdr:spPr bwMode="auto">
            <a:xfrm>
              <a:off x="2093716" y="2743087"/>
              <a:ext cx="2135233"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a:t>
              </a:r>
              <a:endParaRPr lang="en-US" sz="1400">
                <a:effectLst/>
              </a:endParaRPr>
            </a:p>
          </xdr:txBody>
        </xdr:sp>
      </xdr:grpSp>
      <xdr:sp macro="" textlink="">
        <xdr:nvSpPr>
          <xdr:cNvPr id="5" name="Left Brace 4"/>
          <xdr:cNvSpPr/>
        </xdr:nvSpPr>
        <xdr:spPr bwMode="auto">
          <a:xfrm rot="5400000">
            <a:off x="3409021" y="17865301"/>
            <a:ext cx="242886" cy="3574314"/>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6" name="Rectangle 5"/>
          <xdr:cNvSpPr>
            <a:spLocks noChangeArrowheads="1"/>
          </xdr:cNvSpPr>
        </xdr:nvSpPr>
        <xdr:spPr bwMode="auto">
          <a:xfrm>
            <a:off x="2490438" y="19264315"/>
            <a:ext cx="2116871"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retire and need income for 35</a:t>
            </a:r>
          </a:p>
        </xdr:txBody>
      </xdr:sp>
    </xdr:grpSp>
    <xdr:clientData/>
  </xdr:twoCellAnchor>
  <xdr:twoCellAnchor>
    <xdr:from>
      <xdr:col>3</xdr:col>
      <xdr:colOff>190500</xdr:colOff>
      <xdr:row>20</xdr:row>
      <xdr:rowOff>171450</xdr:rowOff>
    </xdr:from>
    <xdr:to>
      <xdr:col>3</xdr:col>
      <xdr:colOff>190500</xdr:colOff>
      <xdr:row>21</xdr:row>
      <xdr:rowOff>150869</xdr:rowOff>
    </xdr:to>
    <xdr:sp macro="" textlink="">
      <xdr:nvSpPr>
        <xdr:cNvPr id="22" name="Line 9"/>
        <xdr:cNvSpPr>
          <a:spLocks noChangeShapeType="1"/>
        </xdr:cNvSpPr>
      </xdr:nvSpPr>
      <xdr:spPr bwMode="auto">
        <a:xfrm>
          <a:off x="2019300" y="2457450"/>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3</xdr:col>
      <xdr:colOff>447675</xdr:colOff>
      <xdr:row>20</xdr:row>
      <xdr:rowOff>180975</xdr:rowOff>
    </xdr:from>
    <xdr:to>
      <xdr:col>3</xdr:col>
      <xdr:colOff>447675</xdr:colOff>
      <xdr:row>21</xdr:row>
      <xdr:rowOff>160394</xdr:rowOff>
    </xdr:to>
    <xdr:sp macro="" textlink="">
      <xdr:nvSpPr>
        <xdr:cNvPr id="23" name="Line 9"/>
        <xdr:cNvSpPr>
          <a:spLocks noChangeShapeType="1"/>
        </xdr:cNvSpPr>
      </xdr:nvSpPr>
      <xdr:spPr bwMode="auto">
        <a:xfrm>
          <a:off x="2276475" y="2466975"/>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3</xdr:col>
      <xdr:colOff>771525</xdr:colOff>
      <xdr:row>20</xdr:row>
      <xdr:rowOff>180975</xdr:rowOff>
    </xdr:from>
    <xdr:to>
      <xdr:col>3</xdr:col>
      <xdr:colOff>771525</xdr:colOff>
      <xdr:row>21</xdr:row>
      <xdr:rowOff>160394</xdr:rowOff>
    </xdr:to>
    <xdr:sp macro="" textlink="">
      <xdr:nvSpPr>
        <xdr:cNvPr id="24" name="Line 9"/>
        <xdr:cNvSpPr>
          <a:spLocks noChangeShapeType="1"/>
        </xdr:cNvSpPr>
      </xdr:nvSpPr>
      <xdr:spPr bwMode="auto">
        <a:xfrm>
          <a:off x="3219450" y="3990975"/>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4</xdr:col>
      <xdr:colOff>838200</xdr:colOff>
      <xdr:row>20</xdr:row>
      <xdr:rowOff>171450</xdr:rowOff>
    </xdr:from>
    <xdr:to>
      <xdr:col>4</xdr:col>
      <xdr:colOff>838200</xdr:colOff>
      <xdr:row>21</xdr:row>
      <xdr:rowOff>150869</xdr:rowOff>
    </xdr:to>
    <xdr:sp macro="" textlink="">
      <xdr:nvSpPr>
        <xdr:cNvPr id="25" name="Line 9"/>
        <xdr:cNvSpPr>
          <a:spLocks noChangeShapeType="1"/>
        </xdr:cNvSpPr>
      </xdr:nvSpPr>
      <xdr:spPr bwMode="auto">
        <a:xfrm>
          <a:off x="4219575" y="3981450"/>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5</xdr:col>
      <xdr:colOff>561975</xdr:colOff>
      <xdr:row>21</xdr:row>
      <xdr:rowOff>0</xdr:rowOff>
    </xdr:from>
    <xdr:to>
      <xdr:col>5</xdr:col>
      <xdr:colOff>561975</xdr:colOff>
      <xdr:row>21</xdr:row>
      <xdr:rowOff>169919</xdr:rowOff>
    </xdr:to>
    <xdr:sp macro="" textlink="">
      <xdr:nvSpPr>
        <xdr:cNvPr id="72" name="Line 9"/>
        <xdr:cNvSpPr>
          <a:spLocks noChangeShapeType="1"/>
        </xdr:cNvSpPr>
      </xdr:nvSpPr>
      <xdr:spPr bwMode="auto">
        <a:xfrm>
          <a:off x="3609975" y="2476500"/>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6</xdr:col>
      <xdr:colOff>209550</xdr:colOff>
      <xdr:row>21</xdr:row>
      <xdr:rowOff>9525</xdr:rowOff>
    </xdr:from>
    <xdr:to>
      <xdr:col>6</xdr:col>
      <xdr:colOff>209550</xdr:colOff>
      <xdr:row>21</xdr:row>
      <xdr:rowOff>179444</xdr:rowOff>
    </xdr:to>
    <xdr:sp macro="" textlink="">
      <xdr:nvSpPr>
        <xdr:cNvPr id="73" name="Line 9"/>
        <xdr:cNvSpPr>
          <a:spLocks noChangeShapeType="1"/>
        </xdr:cNvSpPr>
      </xdr:nvSpPr>
      <xdr:spPr bwMode="auto">
        <a:xfrm>
          <a:off x="3867150" y="2486025"/>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6</xdr:col>
      <xdr:colOff>514350</xdr:colOff>
      <xdr:row>21</xdr:row>
      <xdr:rowOff>9525</xdr:rowOff>
    </xdr:from>
    <xdr:to>
      <xdr:col>6</xdr:col>
      <xdr:colOff>514350</xdr:colOff>
      <xdr:row>21</xdr:row>
      <xdr:rowOff>179444</xdr:rowOff>
    </xdr:to>
    <xdr:sp macro="" textlink="">
      <xdr:nvSpPr>
        <xdr:cNvPr id="74" name="Line 9"/>
        <xdr:cNvSpPr>
          <a:spLocks noChangeShapeType="1"/>
        </xdr:cNvSpPr>
      </xdr:nvSpPr>
      <xdr:spPr bwMode="auto">
        <a:xfrm>
          <a:off x="4171950" y="2486025"/>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7</xdr:col>
      <xdr:colOff>247650</xdr:colOff>
      <xdr:row>20</xdr:row>
      <xdr:rowOff>180975</xdr:rowOff>
    </xdr:from>
    <xdr:to>
      <xdr:col>7</xdr:col>
      <xdr:colOff>247650</xdr:colOff>
      <xdr:row>21</xdr:row>
      <xdr:rowOff>160394</xdr:rowOff>
    </xdr:to>
    <xdr:sp macro="" textlink="">
      <xdr:nvSpPr>
        <xdr:cNvPr id="75" name="Line 9"/>
        <xdr:cNvSpPr>
          <a:spLocks noChangeShapeType="1"/>
        </xdr:cNvSpPr>
      </xdr:nvSpPr>
      <xdr:spPr bwMode="auto">
        <a:xfrm>
          <a:off x="4514850" y="2466975"/>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0</xdr:col>
      <xdr:colOff>0</xdr:colOff>
      <xdr:row>27</xdr:row>
      <xdr:rowOff>0</xdr:rowOff>
    </xdr:from>
    <xdr:to>
      <xdr:col>9</xdr:col>
      <xdr:colOff>172067</xdr:colOff>
      <xdr:row>33</xdr:row>
      <xdr:rowOff>145646</xdr:rowOff>
    </xdr:to>
    <xdr:grpSp>
      <xdr:nvGrpSpPr>
        <xdr:cNvPr id="76" name="Group 75"/>
        <xdr:cNvGrpSpPr/>
      </xdr:nvGrpSpPr>
      <xdr:grpSpPr>
        <a:xfrm>
          <a:off x="0" y="5238750"/>
          <a:ext cx="7096742" cy="1288646"/>
          <a:chOff x="0" y="19264315"/>
          <a:chExt cx="5658467" cy="1288646"/>
        </a:xfrm>
      </xdr:grpSpPr>
      <xdr:grpSp>
        <xdr:nvGrpSpPr>
          <xdr:cNvPr id="77" name="Group 76"/>
          <xdr:cNvGrpSpPr/>
        </xdr:nvGrpSpPr>
        <xdr:grpSpPr>
          <a:xfrm>
            <a:off x="0" y="19631325"/>
            <a:ext cx="5658467" cy="921636"/>
            <a:chOff x="141048" y="2133787"/>
            <a:chExt cx="4715492" cy="921636"/>
          </a:xfrm>
        </xdr:grpSpPr>
        <xdr:grpSp>
          <xdr:nvGrpSpPr>
            <xdr:cNvPr id="80" name="Group 79"/>
            <xdr:cNvGrpSpPr>
              <a:grpSpLocks/>
            </xdr:cNvGrpSpPr>
          </xdr:nvGrpSpPr>
          <xdr:grpSpPr bwMode="auto">
            <a:xfrm>
              <a:off x="141048" y="2133787"/>
              <a:ext cx="4715492" cy="874150"/>
              <a:chOff x="654" y="2990"/>
              <a:chExt cx="2942" cy="890"/>
            </a:xfrm>
          </xdr:grpSpPr>
          <xdr:sp macro="" textlink="">
            <xdr:nvSpPr>
              <xdr:cNvPr id="84" name="Rectangle 83"/>
              <xdr:cNvSpPr>
                <a:spLocks noChangeArrowheads="1"/>
              </xdr:cNvSpPr>
            </xdr:nvSpPr>
            <xdr:spPr bwMode="auto">
              <a:xfrm>
                <a:off x="3194" y="3592"/>
                <a:ext cx="402" cy="260"/>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125000</a:t>
                </a:r>
                <a:endParaRPr lang="en-US" sz="1400">
                  <a:effectLst/>
                </a:endParaRPr>
              </a:p>
            </xdr:txBody>
          </xdr:sp>
          <xdr:grpSp>
            <xdr:nvGrpSpPr>
              <xdr:cNvPr id="85" name="Group 84"/>
              <xdr:cNvGrpSpPr>
                <a:grpSpLocks/>
              </xdr:cNvGrpSpPr>
            </xdr:nvGrpSpPr>
            <xdr:grpSpPr bwMode="auto">
              <a:xfrm>
                <a:off x="756" y="3371"/>
                <a:ext cx="2643" cy="173"/>
                <a:chOff x="754" y="2027"/>
                <a:chExt cx="2643" cy="173"/>
              </a:xfrm>
            </xdr:grpSpPr>
            <xdr:sp macro="" textlink="">
              <xdr:nvSpPr>
                <xdr:cNvPr id="91"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92" name="Line 9"/>
                <xdr:cNvSpPr>
                  <a:spLocks noChangeShapeType="1"/>
                </xdr:cNvSpPr>
              </xdr:nvSpPr>
              <xdr:spPr bwMode="auto">
                <a:xfrm>
                  <a:off x="177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93" name="Line 10"/>
                <xdr:cNvSpPr>
                  <a:spLocks noChangeShapeType="1"/>
                </xdr:cNvSpPr>
              </xdr:nvSpPr>
              <xdr:spPr bwMode="auto">
                <a:xfrm>
                  <a:off x="339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94" name="Line 12"/>
                <xdr:cNvSpPr>
                  <a:spLocks noChangeShapeType="1"/>
                </xdr:cNvSpPr>
              </xdr:nvSpPr>
              <xdr:spPr bwMode="auto">
                <a:xfrm>
                  <a:off x="755" y="2113"/>
                  <a:ext cx="2642" cy="1"/>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86" name="Rectangle 85"/>
              <xdr:cNvSpPr>
                <a:spLocks noChangeArrowheads="1"/>
              </xdr:cNvSpPr>
            </xdr:nvSpPr>
            <xdr:spPr bwMode="auto">
              <a:xfrm>
                <a:off x="654"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87" name="Rectangle 86"/>
              <xdr:cNvSpPr>
                <a:spLocks noChangeArrowheads="1"/>
              </xdr:cNvSpPr>
            </xdr:nvSpPr>
            <xdr:spPr bwMode="auto">
              <a:xfrm>
                <a:off x="1714" y="2990"/>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a:t>
                </a:r>
              </a:p>
            </xdr:txBody>
          </xdr:sp>
          <xdr:sp macro="" textlink="">
            <xdr:nvSpPr>
              <xdr:cNvPr id="88" name="Rectangle 87"/>
              <xdr:cNvSpPr>
                <a:spLocks noChangeArrowheads="1"/>
              </xdr:cNvSpPr>
            </xdr:nvSpPr>
            <xdr:spPr bwMode="auto">
              <a:xfrm>
                <a:off x="3296"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35</a:t>
                </a:r>
              </a:p>
            </xdr:txBody>
          </xdr:sp>
          <xdr:sp macro="" textlink="">
            <xdr:nvSpPr>
              <xdr:cNvPr id="89" name="Rectangle 88"/>
              <xdr:cNvSpPr>
                <a:spLocks noChangeArrowheads="1"/>
              </xdr:cNvSpPr>
            </xdr:nvSpPr>
            <xdr:spPr bwMode="auto">
              <a:xfrm>
                <a:off x="1026" y="3204"/>
                <a:ext cx="396"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6%</a:t>
                </a:r>
              </a:p>
            </xdr:txBody>
          </xdr:sp>
          <xdr:sp macro="" textlink="">
            <xdr:nvSpPr>
              <xdr:cNvPr id="90" name="Rectangle 89"/>
              <xdr:cNvSpPr>
                <a:spLocks noChangeArrowheads="1"/>
              </xdr:cNvSpPr>
            </xdr:nvSpPr>
            <xdr:spPr bwMode="auto">
              <a:xfrm>
                <a:off x="1651" y="3620"/>
                <a:ext cx="357" cy="260"/>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125000</a:t>
                </a:r>
                <a:endParaRPr lang="en-US" sz="1400">
                  <a:effectLst/>
                </a:endParaRPr>
              </a:p>
            </xdr:txBody>
          </xdr:sp>
        </xdr:grpSp>
        <xdr:sp macro="" textlink="">
          <xdr:nvSpPr>
            <xdr:cNvPr id="81" name="Line 9"/>
            <xdr:cNvSpPr>
              <a:spLocks noChangeShapeType="1"/>
            </xdr:cNvSpPr>
          </xdr:nvSpPr>
          <xdr:spPr bwMode="auto">
            <a:xfrm>
              <a:off x="2800350" y="2505076"/>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83" name="Rectangle 82"/>
            <xdr:cNvSpPr>
              <a:spLocks noChangeArrowheads="1"/>
            </xdr:cNvSpPr>
          </xdr:nvSpPr>
          <xdr:spPr bwMode="auto">
            <a:xfrm>
              <a:off x="2093716" y="2743087"/>
              <a:ext cx="2135233"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a:t>
              </a:r>
              <a:endParaRPr lang="en-US" sz="1400">
                <a:effectLst/>
              </a:endParaRPr>
            </a:p>
          </xdr:txBody>
        </xdr:sp>
      </xdr:grpSp>
      <xdr:sp macro="" textlink="">
        <xdr:nvSpPr>
          <xdr:cNvPr id="78" name="Left Brace 77"/>
          <xdr:cNvSpPr/>
        </xdr:nvSpPr>
        <xdr:spPr bwMode="auto">
          <a:xfrm rot="5400000">
            <a:off x="3432368" y="17777021"/>
            <a:ext cx="242886" cy="3636575"/>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79" name="Rectangle 78"/>
          <xdr:cNvSpPr>
            <a:spLocks noChangeArrowheads="1"/>
          </xdr:cNvSpPr>
        </xdr:nvSpPr>
        <xdr:spPr bwMode="auto">
          <a:xfrm>
            <a:off x="3390898" y="19264315"/>
            <a:ext cx="375345"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35</a:t>
            </a:r>
          </a:p>
        </xdr:txBody>
      </xdr:sp>
    </xdr:grpSp>
    <xdr:clientData/>
  </xdr:twoCellAnchor>
  <xdr:twoCellAnchor>
    <xdr:from>
      <xdr:col>2</xdr:col>
      <xdr:colOff>19051</xdr:colOff>
      <xdr:row>32</xdr:row>
      <xdr:rowOff>38100</xdr:rowOff>
    </xdr:from>
    <xdr:to>
      <xdr:col>3</xdr:col>
      <xdr:colOff>57151</xdr:colOff>
      <xdr:row>33</xdr:row>
      <xdr:rowOff>102969</xdr:rowOff>
    </xdr:to>
    <xdr:sp macro="" textlink="">
      <xdr:nvSpPr>
        <xdr:cNvPr id="95" name="Rectangle 94"/>
        <xdr:cNvSpPr>
          <a:spLocks noChangeArrowheads="1"/>
        </xdr:cNvSpPr>
      </xdr:nvSpPr>
      <xdr:spPr bwMode="auto">
        <a:xfrm>
          <a:off x="1857376" y="6229350"/>
          <a:ext cx="647700" cy="255369"/>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kern="1200">
              <a:solidFill>
                <a:schemeClr val="tx1"/>
              </a:solidFill>
              <a:effectLst/>
              <a:latin typeface="Arial" charset="0"/>
              <a:ea typeface="+mn-ea"/>
              <a:cs typeface="Arial" charset="0"/>
            </a:rPr>
            <a:t>PV=?</a:t>
          </a:r>
          <a:endParaRPr lang="en-US" sz="1400">
            <a:effectLst/>
          </a:endParaRPr>
        </a:p>
      </xdr:txBody>
    </xdr:sp>
    <xdr:clientData/>
  </xdr:twoCellAnchor>
  <xdr:twoCellAnchor>
    <xdr:from>
      <xdr:col>0</xdr:col>
      <xdr:colOff>9525</xdr:colOff>
      <xdr:row>43</xdr:row>
      <xdr:rowOff>137631</xdr:rowOff>
    </xdr:from>
    <xdr:to>
      <xdr:col>6</xdr:col>
      <xdr:colOff>95250</xdr:colOff>
      <xdr:row>48</xdr:row>
      <xdr:rowOff>12135</xdr:rowOff>
    </xdr:to>
    <xdr:grpSp>
      <xdr:nvGrpSpPr>
        <xdr:cNvPr id="100" name="Group 99"/>
        <xdr:cNvGrpSpPr>
          <a:grpSpLocks/>
        </xdr:cNvGrpSpPr>
      </xdr:nvGrpSpPr>
      <xdr:grpSpPr bwMode="auto">
        <a:xfrm>
          <a:off x="9525" y="8519631"/>
          <a:ext cx="5010150" cy="827004"/>
          <a:chOff x="654" y="3028"/>
          <a:chExt cx="1561" cy="842"/>
        </a:xfrm>
      </xdr:grpSpPr>
      <xdr:grpSp>
        <xdr:nvGrpSpPr>
          <xdr:cNvPr id="105" name="Group 104"/>
          <xdr:cNvGrpSpPr>
            <a:grpSpLocks/>
          </xdr:cNvGrpSpPr>
        </xdr:nvGrpSpPr>
        <xdr:grpSpPr bwMode="auto">
          <a:xfrm>
            <a:off x="756" y="3371"/>
            <a:ext cx="801" cy="173"/>
            <a:chOff x="754" y="2027"/>
            <a:chExt cx="801" cy="173"/>
          </a:xfrm>
        </xdr:grpSpPr>
        <xdr:sp macro="" textlink="">
          <xdr:nvSpPr>
            <xdr:cNvPr id="111"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12" name="Line 9"/>
            <xdr:cNvSpPr>
              <a:spLocks noChangeShapeType="1"/>
            </xdr:cNvSpPr>
          </xdr:nvSpPr>
          <xdr:spPr bwMode="auto">
            <a:xfrm>
              <a:off x="1546"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14" name="Line 12"/>
            <xdr:cNvSpPr>
              <a:spLocks noChangeShapeType="1"/>
            </xdr:cNvSpPr>
          </xdr:nvSpPr>
          <xdr:spPr bwMode="auto">
            <a:xfrm>
              <a:off x="755" y="2113"/>
              <a:ext cx="800" cy="1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106" name="Rectangle 105"/>
          <xdr:cNvSpPr>
            <a:spLocks noChangeArrowheads="1"/>
          </xdr:cNvSpPr>
        </xdr:nvSpPr>
        <xdr:spPr bwMode="auto">
          <a:xfrm>
            <a:off x="654"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107" name="Rectangle 106"/>
          <xdr:cNvSpPr>
            <a:spLocks noChangeArrowheads="1"/>
          </xdr:cNvSpPr>
        </xdr:nvSpPr>
        <xdr:spPr bwMode="auto">
          <a:xfrm>
            <a:off x="1478" y="302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30</a:t>
            </a:r>
          </a:p>
        </xdr:txBody>
      </xdr:sp>
      <xdr:sp macro="" textlink="">
        <xdr:nvSpPr>
          <xdr:cNvPr id="109" name="Rectangle 108"/>
          <xdr:cNvSpPr>
            <a:spLocks noChangeArrowheads="1"/>
          </xdr:cNvSpPr>
        </xdr:nvSpPr>
        <xdr:spPr bwMode="auto">
          <a:xfrm>
            <a:off x="788" y="3058"/>
            <a:ext cx="174"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6%</a:t>
            </a:r>
          </a:p>
        </xdr:txBody>
      </xdr:sp>
      <xdr:sp macro="" textlink="">
        <xdr:nvSpPr>
          <xdr:cNvPr id="110" name="Rectangle 109"/>
          <xdr:cNvSpPr>
            <a:spLocks noChangeArrowheads="1"/>
          </xdr:cNvSpPr>
        </xdr:nvSpPr>
        <xdr:spPr bwMode="auto">
          <a:xfrm>
            <a:off x="1471" y="3610"/>
            <a:ext cx="744" cy="260"/>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b="1" i="0" u="none" strike="noStrike" kern="1200">
                <a:solidFill>
                  <a:schemeClr val="tx1"/>
                </a:solidFill>
                <a:effectLst/>
                <a:latin typeface="Arial" charset="0"/>
                <a:ea typeface="+mn-ea"/>
                <a:cs typeface="Arial" charset="0"/>
              </a:rPr>
              <a:t>FV= $1,812,280.80 </a:t>
            </a:r>
            <a:endParaRPr lang="en-US" sz="1400">
              <a:effectLst/>
            </a:endParaRPr>
          </a:p>
        </xdr:txBody>
      </xdr:sp>
    </xdr:grpSp>
    <xdr:clientData/>
  </xdr:twoCellAnchor>
  <xdr:twoCellAnchor>
    <xdr:from>
      <xdr:col>0</xdr:col>
      <xdr:colOff>85725</xdr:colOff>
      <xdr:row>46</xdr:row>
      <xdr:rowOff>157160</xdr:rowOff>
    </xdr:from>
    <xdr:to>
      <xdr:col>1</xdr:col>
      <xdr:colOff>114300</xdr:colOff>
      <xdr:row>48</xdr:row>
      <xdr:rowOff>31529</xdr:rowOff>
    </xdr:to>
    <xdr:sp macro="" textlink="">
      <xdr:nvSpPr>
        <xdr:cNvPr id="115" name="Rectangle 114"/>
        <xdr:cNvSpPr>
          <a:spLocks noChangeArrowheads="1"/>
        </xdr:cNvSpPr>
      </xdr:nvSpPr>
      <xdr:spPr bwMode="auto">
        <a:xfrm>
          <a:off x="85725" y="8920160"/>
          <a:ext cx="638175" cy="255369"/>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b="1" i="0" u="none" strike="noStrike" kern="1200">
              <a:solidFill>
                <a:schemeClr val="tx1"/>
              </a:solidFill>
              <a:effectLst/>
              <a:latin typeface="Arial" charset="0"/>
              <a:ea typeface="+mn-ea"/>
              <a:cs typeface="Arial" charset="0"/>
            </a:rPr>
            <a:t>PV= ?</a:t>
          </a:r>
          <a:endParaRPr lang="en-US" sz="1400">
            <a:effectLst/>
          </a:endParaRPr>
        </a:p>
      </xdr:txBody>
    </xdr:sp>
    <xdr:clientData/>
  </xdr:twoCellAnchor>
  <xdr:twoCellAnchor>
    <xdr:from>
      <xdr:col>1</xdr:col>
      <xdr:colOff>171450</xdr:colOff>
      <xdr:row>59</xdr:row>
      <xdr:rowOff>186032</xdr:rowOff>
    </xdr:from>
    <xdr:to>
      <xdr:col>1</xdr:col>
      <xdr:colOff>171450</xdr:colOff>
      <xdr:row>60</xdr:row>
      <xdr:rowOff>165451</xdr:rowOff>
    </xdr:to>
    <xdr:sp macro="" textlink="">
      <xdr:nvSpPr>
        <xdr:cNvPr id="135" name="Line 9"/>
        <xdr:cNvSpPr>
          <a:spLocks noChangeShapeType="1"/>
        </xdr:cNvSpPr>
      </xdr:nvSpPr>
      <xdr:spPr bwMode="auto">
        <a:xfrm>
          <a:off x="781050" y="13044782"/>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1</xdr:col>
      <xdr:colOff>428625</xdr:colOff>
      <xdr:row>60</xdr:row>
      <xdr:rowOff>5057</xdr:rowOff>
    </xdr:from>
    <xdr:to>
      <xdr:col>1</xdr:col>
      <xdr:colOff>428625</xdr:colOff>
      <xdr:row>60</xdr:row>
      <xdr:rowOff>174976</xdr:rowOff>
    </xdr:to>
    <xdr:sp macro="" textlink="">
      <xdr:nvSpPr>
        <xdr:cNvPr id="136" name="Line 9"/>
        <xdr:cNvSpPr>
          <a:spLocks noChangeShapeType="1"/>
        </xdr:cNvSpPr>
      </xdr:nvSpPr>
      <xdr:spPr bwMode="auto">
        <a:xfrm>
          <a:off x="1038225" y="13054307"/>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1</xdr:col>
      <xdr:colOff>733425</xdr:colOff>
      <xdr:row>60</xdr:row>
      <xdr:rowOff>5057</xdr:rowOff>
    </xdr:from>
    <xdr:to>
      <xdr:col>1</xdr:col>
      <xdr:colOff>733425</xdr:colOff>
      <xdr:row>60</xdr:row>
      <xdr:rowOff>174976</xdr:rowOff>
    </xdr:to>
    <xdr:sp macro="" textlink="">
      <xdr:nvSpPr>
        <xdr:cNvPr id="137" name="Line 9"/>
        <xdr:cNvSpPr>
          <a:spLocks noChangeShapeType="1"/>
        </xdr:cNvSpPr>
      </xdr:nvSpPr>
      <xdr:spPr bwMode="auto">
        <a:xfrm>
          <a:off x="1343025" y="13054307"/>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2</xdr:col>
      <xdr:colOff>76200</xdr:colOff>
      <xdr:row>59</xdr:row>
      <xdr:rowOff>176507</xdr:rowOff>
    </xdr:from>
    <xdr:to>
      <xdr:col>2</xdr:col>
      <xdr:colOff>76200</xdr:colOff>
      <xdr:row>60</xdr:row>
      <xdr:rowOff>155926</xdr:rowOff>
    </xdr:to>
    <xdr:sp macro="" textlink="">
      <xdr:nvSpPr>
        <xdr:cNvPr id="138" name="Line 9"/>
        <xdr:cNvSpPr>
          <a:spLocks noChangeShapeType="1"/>
        </xdr:cNvSpPr>
      </xdr:nvSpPr>
      <xdr:spPr bwMode="auto">
        <a:xfrm>
          <a:off x="1685925" y="13035257"/>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0</xdr:col>
      <xdr:colOff>0</xdr:colOff>
      <xdr:row>58</xdr:row>
      <xdr:rowOff>47146</xdr:rowOff>
    </xdr:from>
    <xdr:to>
      <xdr:col>6</xdr:col>
      <xdr:colOff>85725</xdr:colOff>
      <xdr:row>62</xdr:row>
      <xdr:rowOff>112150</xdr:rowOff>
    </xdr:to>
    <xdr:grpSp>
      <xdr:nvGrpSpPr>
        <xdr:cNvPr id="139" name="Group 138"/>
        <xdr:cNvGrpSpPr>
          <a:grpSpLocks/>
        </xdr:cNvGrpSpPr>
      </xdr:nvGrpSpPr>
      <xdr:grpSpPr bwMode="auto">
        <a:xfrm>
          <a:off x="0" y="11381896"/>
          <a:ext cx="5010150" cy="827004"/>
          <a:chOff x="654" y="3028"/>
          <a:chExt cx="1561" cy="842"/>
        </a:xfrm>
      </xdr:grpSpPr>
      <xdr:grpSp>
        <xdr:nvGrpSpPr>
          <xdr:cNvPr id="140" name="Group 139"/>
          <xdr:cNvGrpSpPr>
            <a:grpSpLocks/>
          </xdr:cNvGrpSpPr>
        </xdr:nvGrpSpPr>
        <xdr:grpSpPr bwMode="auto">
          <a:xfrm>
            <a:off x="756" y="3371"/>
            <a:ext cx="801" cy="173"/>
            <a:chOff x="754" y="2027"/>
            <a:chExt cx="801" cy="173"/>
          </a:xfrm>
        </xdr:grpSpPr>
        <xdr:sp macro="" textlink="">
          <xdr:nvSpPr>
            <xdr:cNvPr id="145"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46" name="Line 9"/>
            <xdr:cNvSpPr>
              <a:spLocks noChangeShapeType="1"/>
            </xdr:cNvSpPr>
          </xdr:nvSpPr>
          <xdr:spPr bwMode="auto">
            <a:xfrm>
              <a:off x="1546"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47" name="Line 12"/>
            <xdr:cNvSpPr>
              <a:spLocks noChangeShapeType="1"/>
            </xdr:cNvSpPr>
          </xdr:nvSpPr>
          <xdr:spPr bwMode="auto">
            <a:xfrm>
              <a:off x="755" y="2113"/>
              <a:ext cx="800" cy="1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141" name="Rectangle 140"/>
          <xdr:cNvSpPr>
            <a:spLocks noChangeArrowheads="1"/>
          </xdr:cNvSpPr>
        </xdr:nvSpPr>
        <xdr:spPr bwMode="auto">
          <a:xfrm>
            <a:off x="654"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142" name="Rectangle 141"/>
          <xdr:cNvSpPr>
            <a:spLocks noChangeArrowheads="1"/>
          </xdr:cNvSpPr>
        </xdr:nvSpPr>
        <xdr:spPr bwMode="auto">
          <a:xfrm>
            <a:off x="1479" y="3028"/>
            <a:ext cx="153"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30</a:t>
            </a:r>
          </a:p>
        </xdr:txBody>
      </xdr:sp>
      <xdr:sp macro="" textlink="">
        <xdr:nvSpPr>
          <xdr:cNvPr id="143" name="Rectangle 142"/>
          <xdr:cNvSpPr>
            <a:spLocks noChangeArrowheads="1"/>
          </xdr:cNvSpPr>
        </xdr:nvSpPr>
        <xdr:spPr bwMode="auto">
          <a:xfrm>
            <a:off x="794" y="3068"/>
            <a:ext cx="142"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6%</a:t>
            </a:r>
          </a:p>
        </xdr:txBody>
      </xdr:sp>
      <xdr:sp macro="" textlink="">
        <xdr:nvSpPr>
          <xdr:cNvPr id="144" name="Rectangle 143"/>
          <xdr:cNvSpPr>
            <a:spLocks noChangeArrowheads="1"/>
          </xdr:cNvSpPr>
        </xdr:nvSpPr>
        <xdr:spPr bwMode="auto">
          <a:xfrm>
            <a:off x="1471" y="3610"/>
            <a:ext cx="744" cy="260"/>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b="1" i="0" u="none" strike="noStrike" kern="1200">
                <a:solidFill>
                  <a:schemeClr val="tx1"/>
                </a:solidFill>
                <a:effectLst/>
                <a:latin typeface="Arial" charset="0"/>
                <a:ea typeface="+mn-ea"/>
                <a:cs typeface="Arial" charset="0"/>
              </a:rPr>
              <a:t>FV= $1,812,280.80 </a:t>
            </a:r>
            <a:endParaRPr lang="en-US" sz="1400">
              <a:effectLst/>
            </a:endParaRPr>
          </a:p>
        </xdr:txBody>
      </xdr:sp>
    </xdr:grpSp>
    <xdr:clientData/>
  </xdr:twoCellAnchor>
  <xdr:twoCellAnchor>
    <xdr:from>
      <xdr:col>1</xdr:col>
      <xdr:colOff>180975</xdr:colOff>
      <xdr:row>45</xdr:row>
      <xdr:rowOff>90485</xdr:rowOff>
    </xdr:from>
    <xdr:to>
      <xdr:col>1</xdr:col>
      <xdr:colOff>180975</xdr:colOff>
      <xdr:row>46</xdr:row>
      <xdr:rowOff>69904</xdr:rowOff>
    </xdr:to>
    <xdr:sp macro="" textlink="">
      <xdr:nvSpPr>
        <xdr:cNvPr id="148" name="Line 9"/>
        <xdr:cNvSpPr>
          <a:spLocks noChangeShapeType="1"/>
        </xdr:cNvSpPr>
      </xdr:nvSpPr>
      <xdr:spPr bwMode="auto">
        <a:xfrm>
          <a:off x="790575" y="8662985"/>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1</xdr:col>
      <xdr:colOff>438150</xdr:colOff>
      <xdr:row>45</xdr:row>
      <xdr:rowOff>100010</xdr:rowOff>
    </xdr:from>
    <xdr:to>
      <xdr:col>1</xdr:col>
      <xdr:colOff>438150</xdr:colOff>
      <xdr:row>46</xdr:row>
      <xdr:rowOff>79429</xdr:rowOff>
    </xdr:to>
    <xdr:sp macro="" textlink="">
      <xdr:nvSpPr>
        <xdr:cNvPr id="149" name="Line 9"/>
        <xdr:cNvSpPr>
          <a:spLocks noChangeShapeType="1"/>
        </xdr:cNvSpPr>
      </xdr:nvSpPr>
      <xdr:spPr bwMode="auto">
        <a:xfrm>
          <a:off x="1047750" y="8672510"/>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1</xdr:col>
      <xdr:colOff>742950</xdr:colOff>
      <xdr:row>45</xdr:row>
      <xdr:rowOff>100010</xdr:rowOff>
    </xdr:from>
    <xdr:to>
      <xdr:col>1</xdr:col>
      <xdr:colOff>742950</xdr:colOff>
      <xdr:row>46</xdr:row>
      <xdr:rowOff>79429</xdr:rowOff>
    </xdr:to>
    <xdr:sp macro="" textlink="">
      <xdr:nvSpPr>
        <xdr:cNvPr id="150" name="Line 9"/>
        <xdr:cNvSpPr>
          <a:spLocks noChangeShapeType="1"/>
        </xdr:cNvSpPr>
      </xdr:nvSpPr>
      <xdr:spPr bwMode="auto">
        <a:xfrm>
          <a:off x="1352550" y="8672510"/>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2</xdr:col>
      <xdr:colOff>85725</xdr:colOff>
      <xdr:row>45</xdr:row>
      <xdr:rowOff>80960</xdr:rowOff>
    </xdr:from>
    <xdr:to>
      <xdr:col>2</xdr:col>
      <xdr:colOff>85725</xdr:colOff>
      <xdr:row>46</xdr:row>
      <xdr:rowOff>60379</xdr:rowOff>
    </xdr:to>
    <xdr:sp macro="" textlink="">
      <xdr:nvSpPr>
        <xdr:cNvPr id="151" name="Line 9"/>
        <xdr:cNvSpPr>
          <a:spLocks noChangeShapeType="1"/>
        </xdr:cNvSpPr>
      </xdr:nvSpPr>
      <xdr:spPr bwMode="auto">
        <a:xfrm>
          <a:off x="1695450" y="8653460"/>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twoCellAnchor>
    <xdr:from>
      <xdr:col>0</xdr:col>
      <xdr:colOff>400050</xdr:colOff>
      <xdr:row>61</xdr:row>
      <xdr:rowOff>19050</xdr:rowOff>
    </xdr:from>
    <xdr:to>
      <xdr:col>1</xdr:col>
      <xdr:colOff>495300</xdr:colOff>
      <xdr:row>62</xdr:row>
      <xdr:rowOff>83919</xdr:rowOff>
    </xdr:to>
    <xdr:sp macro="" textlink="">
      <xdr:nvSpPr>
        <xdr:cNvPr id="152" name="Rectangle 151"/>
        <xdr:cNvSpPr>
          <a:spLocks noChangeArrowheads="1"/>
        </xdr:cNvSpPr>
      </xdr:nvSpPr>
      <xdr:spPr bwMode="auto">
        <a:xfrm>
          <a:off x="400050" y="11734800"/>
          <a:ext cx="704850" cy="255369"/>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b="1" i="0" u="none" strike="noStrike" kern="1200">
              <a:solidFill>
                <a:schemeClr val="tx1"/>
              </a:solidFill>
              <a:effectLst/>
              <a:latin typeface="Arial" charset="0"/>
              <a:ea typeface="+mn-ea"/>
              <a:cs typeface="Arial" charset="0"/>
            </a:rPr>
            <a:t>PMT= ?</a:t>
          </a:r>
          <a:endParaRPr lang="en-US" sz="1400">
            <a:effectLst/>
          </a:endParaRPr>
        </a:p>
      </xdr:txBody>
    </xdr:sp>
    <xdr:clientData/>
  </xdr:twoCellAnchor>
  <xdr:twoCellAnchor>
    <xdr:from>
      <xdr:col>1</xdr:col>
      <xdr:colOff>866775</xdr:colOff>
      <xdr:row>61</xdr:row>
      <xdr:rowOff>19050</xdr:rowOff>
    </xdr:from>
    <xdr:to>
      <xdr:col>2</xdr:col>
      <xdr:colOff>571500</xdr:colOff>
      <xdr:row>62</xdr:row>
      <xdr:rowOff>83919</xdr:rowOff>
    </xdr:to>
    <xdr:sp macro="" textlink="">
      <xdr:nvSpPr>
        <xdr:cNvPr id="153" name="Rectangle 152"/>
        <xdr:cNvSpPr>
          <a:spLocks noChangeArrowheads="1"/>
        </xdr:cNvSpPr>
      </xdr:nvSpPr>
      <xdr:spPr bwMode="auto">
        <a:xfrm>
          <a:off x="1476375" y="11734800"/>
          <a:ext cx="704850" cy="255369"/>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b="1" i="0" u="none" strike="noStrike" kern="1200">
              <a:solidFill>
                <a:schemeClr val="tx1"/>
              </a:solidFill>
              <a:effectLst/>
              <a:latin typeface="Arial" charset="0"/>
              <a:ea typeface="+mn-ea"/>
              <a:cs typeface="Arial" charset="0"/>
            </a:rPr>
            <a:t>PMT= ?</a:t>
          </a:r>
          <a:endParaRPr lang="en-US" sz="1400">
            <a:effectLst/>
          </a:endParaRPr>
        </a:p>
      </xdr:txBody>
    </xdr:sp>
    <xdr:clientData/>
  </xdr:twoCellAnchor>
  <xdr:twoCellAnchor>
    <xdr:from>
      <xdr:col>1</xdr:col>
      <xdr:colOff>342900</xdr:colOff>
      <xdr:row>61</xdr:row>
      <xdr:rowOff>19050</xdr:rowOff>
    </xdr:from>
    <xdr:to>
      <xdr:col>2</xdr:col>
      <xdr:colOff>47625</xdr:colOff>
      <xdr:row>62</xdr:row>
      <xdr:rowOff>83919</xdr:rowOff>
    </xdr:to>
    <xdr:sp macro="" textlink="">
      <xdr:nvSpPr>
        <xdr:cNvPr id="154" name="Rectangle 153"/>
        <xdr:cNvSpPr>
          <a:spLocks noChangeArrowheads="1"/>
        </xdr:cNvSpPr>
      </xdr:nvSpPr>
      <xdr:spPr bwMode="auto">
        <a:xfrm>
          <a:off x="952500" y="11734800"/>
          <a:ext cx="704850" cy="255369"/>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b="1" i="0" u="none" strike="noStrike" kern="1200">
              <a:solidFill>
                <a:schemeClr val="tx1"/>
              </a:solidFill>
              <a:effectLst/>
              <a:latin typeface="Arial" charset="0"/>
              <a:ea typeface="+mn-ea"/>
              <a:cs typeface="Arial" charset="0"/>
            </a:rPr>
            <a:t>PMT= ?</a:t>
          </a:r>
          <a:endParaRPr lang="en-US" sz="1400">
            <a:effectLst/>
          </a:endParaRPr>
        </a:p>
      </xdr:txBody>
    </xdr:sp>
    <xdr:clientData/>
  </xdr:twoCellAnchor>
  <xdr:twoCellAnchor>
    <xdr:from>
      <xdr:col>0</xdr:col>
      <xdr:colOff>200025</xdr:colOff>
      <xdr:row>18</xdr:row>
      <xdr:rowOff>152400</xdr:rowOff>
    </xdr:from>
    <xdr:to>
      <xdr:col>2</xdr:col>
      <xdr:colOff>285750</xdr:colOff>
      <xdr:row>19</xdr:row>
      <xdr:rowOff>84874</xdr:rowOff>
    </xdr:to>
    <xdr:sp macro="" textlink="">
      <xdr:nvSpPr>
        <xdr:cNvPr id="97" name="Left Brace 96"/>
        <xdr:cNvSpPr/>
      </xdr:nvSpPr>
      <xdr:spPr bwMode="auto">
        <a:xfrm rot="5400000">
          <a:off x="1100563" y="2680862"/>
          <a:ext cx="122974" cy="1924050"/>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0</xdr:col>
      <xdr:colOff>428625</xdr:colOff>
      <xdr:row>17</xdr:row>
      <xdr:rowOff>47625</xdr:rowOff>
    </xdr:from>
    <xdr:to>
      <xdr:col>2</xdr:col>
      <xdr:colOff>200025</xdr:colOff>
      <xdr:row>18</xdr:row>
      <xdr:rowOff>169461</xdr:rowOff>
    </xdr:to>
    <xdr:sp macro="" textlink="">
      <xdr:nvSpPr>
        <xdr:cNvPr id="98" name="Rectangle 97"/>
        <xdr:cNvSpPr>
          <a:spLocks noChangeArrowheads="1"/>
        </xdr:cNvSpPr>
      </xdr:nvSpPr>
      <xdr:spPr bwMode="auto">
        <a:xfrm>
          <a:off x="428625" y="3286125"/>
          <a:ext cx="1609725"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work</a:t>
          </a:r>
          <a:r>
            <a:rPr lang="en-US" sz="1400" baseline="0">
              <a:solidFill>
                <a:schemeClr val="accent3">
                  <a:lumMod val="75000"/>
                </a:schemeClr>
              </a:solidFill>
              <a:latin typeface="+mn-lt"/>
            </a:rPr>
            <a:t> for 30 years</a:t>
          </a:r>
        </a:p>
        <a:p>
          <a:pPr>
            <a:defRPr/>
          </a:pPr>
          <a:endParaRPr lang="en-US" sz="1400">
            <a:solidFill>
              <a:schemeClr val="accent3">
                <a:lumMod val="75000"/>
              </a:schemeClr>
            </a:solidFill>
            <a:latin typeface="+mn-lt"/>
          </a:endParaRPr>
        </a:p>
      </xdr:txBody>
    </xdr:sp>
    <xdr:clientData/>
  </xdr:twoCellAnchor>
  <xdr:twoCellAnchor>
    <xdr:from>
      <xdr:col>3</xdr:col>
      <xdr:colOff>0</xdr:colOff>
      <xdr:row>19</xdr:row>
      <xdr:rowOff>0</xdr:rowOff>
    </xdr:from>
    <xdr:to>
      <xdr:col>3</xdr:col>
      <xdr:colOff>567300</xdr:colOff>
      <xdr:row>20</xdr:row>
      <xdr:rowOff>121836</xdr:rowOff>
    </xdr:to>
    <xdr:sp macro="" textlink="">
      <xdr:nvSpPr>
        <xdr:cNvPr id="99" name="Rectangle 98"/>
        <xdr:cNvSpPr>
          <a:spLocks noChangeArrowheads="1"/>
        </xdr:cNvSpPr>
      </xdr:nvSpPr>
      <xdr:spPr bwMode="auto">
        <a:xfrm>
          <a:off x="2447925" y="3619500"/>
          <a:ext cx="567300"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a:t>
          </a:r>
        </a:p>
      </xdr:txBody>
    </xdr:sp>
    <xdr:clientData/>
  </xdr:twoCellAnchor>
  <xdr:twoCellAnchor>
    <xdr:from>
      <xdr:col>2</xdr:col>
      <xdr:colOff>314325</xdr:colOff>
      <xdr:row>30</xdr:row>
      <xdr:rowOff>161925</xdr:rowOff>
    </xdr:from>
    <xdr:to>
      <xdr:col>2</xdr:col>
      <xdr:colOff>314325</xdr:colOff>
      <xdr:row>31</xdr:row>
      <xdr:rowOff>141344</xdr:rowOff>
    </xdr:to>
    <xdr:sp macro="" textlink="">
      <xdr:nvSpPr>
        <xdr:cNvPr id="101" name="Line 9"/>
        <xdr:cNvSpPr>
          <a:spLocks noChangeShapeType="1"/>
        </xdr:cNvSpPr>
      </xdr:nvSpPr>
      <xdr:spPr bwMode="auto">
        <a:xfrm>
          <a:off x="2152650" y="5972175"/>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3</xdr:row>
      <xdr:rowOff>9525</xdr:rowOff>
    </xdr:from>
    <xdr:to>
      <xdr:col>8</xdr:col>
      <xdr:colOff>9525</xdr:colOff>
      <xdr:row>14</xdr:row>
      <xdr:rowOff>95250</xdr:rowOff>
    </xdr:to>
    <xdr:sp macro="" textlink="">
      <xdr:nvSpPr>
        <xdr:cNvPr id="2" name="TextBox 1"/>
        <xdr:cNvSpPr txBox="1"/>
      </xdr:nvSpPr>
      <xdr:spPr>
        <a:xfrm>
          <a:off x="133350" y="581025"/>
          <a:ext cx="4752975" cy="21812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t>Go</a:t>
          </a:r>
          <a:r>
            <a:rPr lang="en-US" sz="2800" baseline="0"/>
            <a:t> back to PPP</a:t>
          </a:r>
          <a:endParaRPr lang="en-US" sz="28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28575</xdr:rowOff>
    </xdr:from>
    <xdr:to>
      <xdr:col>9</xdr:col>
      <xdr:colOff>142875</xdr:colOff>
      <xdr:row>5</xdr:row>
      <xdr:rowOff>161925</xdr:rowOff>
    </xdr:to>
    <xdr:sp macro="" textlink="">
      <xdr:nvSpPr>
        <xdr:cNvPr id="2" name="TextBox 1"/>
        <xdr:cNvSpPr txBox="1"/>
      </xdr:nvSpPr>
      <xdr:spPr>
        <a:xfrm>
          <a:off x="0" y="28575"/>
          <a:ext cx="6781800" cy="10858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You need $15,000 in 3 years for a new car.  If you can deposit money today into an account that pays an APR of 5.5% based on daily compounding, how much would you need to deposit today?</a:t>
          </a:r>
        </a:p>
      </xdr:txBody>
    </xdr:sp>
    <xdr:clientData/>
  </xdr:twoCellAnchor>
  <xdr:twoCellAnchor>
    <xdr:from>
      <xdr:col>0</xdr:col>
      <xdr:colOff>0</xdr:colOff>
      <xdr:row>12</xdr:row>
      <xdr:rowOff>171450</xdr:rowOff>
    </xdr:from>
    <xdr:to>
      <xdr:col>9</xdr:col>
      <xdr:colOff>142875</xdr:colOff>
      <xdr:row>14</xdr:row>
      <xdr:rowOff>152400</xdr:rowOff>
    </xdr:to>
    <xdr:sp macro="" textlink="">
      <xdr:nvSpPr>
        <xdr:cNvPr id="3" name="TextBox 2"/>
        <xdr:cNvSpPr txBox="1"/>
      </xdr:nvSpPr>
      <xdr:spPr>
        <a:xfrm>
          <a:off x="0" y="2266950"/>
          <a:ext cx="6781800"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What is the effective</a:t>
          </a:r>
          <a:r>
            <a:rPr lang="en-US" sz="1600" b="1" baseline="0"/>
            <a:t> annual Rate (EAR) for the above problem?</a:t>
          </a:r>
          <a:endParaRPr lang="en-US" sz="1600" b="1"/>
        </a:p>
      </xdr:txBody>
    </xdr:sp>
    <xdr:clientData/>
  </xdr:twoCellAnchor>
  <xdr:twoCellAnchor>
    <xdr:from>
      <xdr:col>0</xdr:col>
      <xdr:colOff>28575</xdr:colOff>
      <xdr:row>18</xdr:row>
      <xdr:rowOff>133350</xdr:rowOff>
    </xdr:from>
    <xdr:to>
      <xdr:col>9</xdr:col>
      <xdr:colOff>171450</xdr:colOff>
      <xdr:row>25</xdr:row>
      <xdr:rowOff>85725</xdr:rowOff>
    </xdr:to>
    <xdr:sp macro="" textlink="">
      <xdr:nvSpPr>
        <xdr:cNvPr id="4" name="TextBox 3"/>
        <xdr:cNvSpPr txBox="1"/>
      </xdr:nvSpPr>
      <xdr:spPr>
        <a:xfrm>
          <a:off x="28575" y="3371850"/>
          <a:ext cx="6924675" cy="12858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Thus, if we compound the 15,000 at that rate for 3 years we get the same results as above (because that rate shows what is the effective </a:t>
          </a:r>
          <a:r>
            <a:rPr lang="en-US" sz="1200" b="1" i="1" u="sng"/>
            <a:t>annual</a:t>
          </a:r>
          <a:r>
            <a:rPr lang="en-US" sz="1200" b="1" baseline="0"/>
            <a:t> </a:t>
          </a:r>
          <a:r>
            <a:rPr lang="en-US" sz="1200" b="1"/>
            <a:t>interest rates,</a:t>
          </a:r>
          <a:r>
            <a:rPr lang="en-US" sz="1200" b="1" baseline="0"/>
            <a:t> </a:t>
          </a:r>
          <a:r>
            <a:rPr lang="en-US" sz="1200" b="1"/>
            <a:t>considering compounding.</a:t>
          </a:r>
        </a:p>
        <a:p>
          <a:endParaRPr lang="en-US" sz="1200" b="1"/>
        </a:p>
        <a:p>
          <a:r>
            <a:rPr lang="en-US" sz="1200" b="1"/>
            <a:t>Thus, we are indifferent from</a:t>
          </a:r>
          <a:r>
            <a:rPr lang="en-US" sz="1200" b="1" baseline="0"/>
            <a:t> receiving 5.5% compounded dialy and 5.65% compounded annually.</a:t>
          </a:r>
          <a:endParaRPr lang="en-US" sz="1200" b="1"/>
        </a:p>
        <a:p>
          <a:endParaRPr lang="en-US" sz="1600" b="1"/>
        </a:p>
        <a:p>
          <a:r>
            <a:rPr lang="en-US" sz="1200" b="1"/>
            <a:t> To</a:t>
          </a:r>
          <a:r>
            <a:rPr lang="en-US" sz="1200" b="1" baseline="0"/>
            <a:t> see that:</a:t>
          </a:r>
          <a:endParaRPr lang="en-US" sz="1200" b="1"/>
        </a:p>
      </xdr:txBody>
    </xdr:sp>
    <xdr:clientData/>
  </xdr:twoCellAnchor>
  <xdr:twoCellAnchor>
    <xdr:from>
      <xdr:col>0</xdr:col>
      <xdr:colOff>0</xdr:colOff>
      <xdr:row>34</xdr:row>
      <xdr:rowOff>76200</xdr:rowOff>
    </xdr:from>
    <xdr:to>
      <xdr:col>9</xdr:col>
      <xdr:colOff>142875</xdr:colOff>
      <xdr:row>40</xdr:row>
      <xdr:rowOff>19050</xdr:rowOff>
    </xdr:to>
    <xdr:sp macro="" textlink="">
      <xdr:nvSpPr>
        <xdr:cNvPr id="5" name="TextBox 4"/>
        <xdr:cNvSpPr txBox="1"/>
      </xdr:nvSpPr>
      <xdr:spPr>
        <a:xfrm>
          <a:off x="0" y="6172200"/>
          <a:ext cx="6924675" cy="10858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dk1"/>
              </a:solidFill>
              <a:latin typeface="+mn-lt"/>
              <a:ea typeface="+mn-ea"/>
              <a:cs typeface="+mn-cs"/>
            </a:rPr>
            <a:t>You are looking at two savings accounts. One pays 5.25%, with daily compounding. The other pays 5.3% with semiannual compounding. Which account should you use? And if you have $100, how much will it be after 1Y under each account?</a:t>
          </a:r>
        </a:p>
      </xdr:txBody>
    </xdr:sp>
    <xdr:clientData/>
  </xdr:twoCellAnchor>
  <xdr:twoCellAnchor>
    <xdr:from>
      <xdr:col>0</xdr:col>
      <xdr:colOff>0</xdr:colOff>
      <xdr:row>62</xdr:row>
      <xdr:rowOff>0</xdr:rowOff>
    </xdr:from>
    <xdr:to>
      <xdr:col>9</xdr:col>
      <xdr:colOff>142875</xdr:colOff>
      <xdr:row>65</xdr:row>
      <xdr:rowOff>123825</xdr:rowOff>
    </xdr:to>
    <xdr:sp macro="" textlink="">
      <xdr:nvSpPr>
        <xdr:cNvPr id="6" name="TextBox 5"/>
        <xdr:cNvSpPr txBox="1"/>
      </xdr:nvSpPr>
      <xdr:spPr>
        <a:xfrm>
          <a:off x="0" y="10877550"/>
          <a:ext cx="7267575" cy="695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dk1"/>
              </a:solidFill>
              <a:latin typeface="+mn-lt"/>
              <a:ea typeface="+mn-ea"/>
              <a:cs typeface="+mn-cs"/>
            </a:rPr>
            <a:t>What’s the FV of a 3-year $100 ordinary annuity, if the quoted interest rate is 10%, compounded semiannually? </a:t>
          </a:r>
          <a:r>
            <a:rPr lang="en-US" sz="1600" b="1" baseline="0">
              <a:solidFill>
                <a:srgbClr val="FF0000"/>
              </a:solidFill>
              <a:latin typeface="+mn-lt"/>
              <a:ea typeface="+mn-ea"/>
              <a:cs typeface="+mn-cs"/>
            </a:rPr>
            <a:t>Tricky</a:t>
          </a:r>
        </a:p>
      </xdr:txBody>
    </xdr:sp>
    <xdr:clientData/>
  </xdr:twoCellAnchor>
  <xdr:twoCellAnchor>
    <xdr:from>
      <xdr:col>0</xdr:col>
      <xdr:colOff>34771</xdr:colOff>
      <xdr:row>68</xdr:row>
      <xdr:rowOff>0</xdr:rowOff>
    </xdr:from>
    <xdr:to>
      <xdr:col>6</xdr:col>
      <xdr:colOff>242356</xdr:colOff>
      <xdr:row>72</xdr:row>
      <xdr:rowOff>169461</xdr:rowOff>
    </xdr:to>
    <xdr:grpSp>
      <xdr:nvGrpSpPr>
        <xdr:cNvPr id="7" name="Group 6"/>
        <xdr:cNvGrpSpPr/>
      </xdr:nvGrpSpPr>
      <xdr:grpSpPr>
        <a:xfrm>
          <a:off x="34771" y="13020675"/>
          <a:ext cx="6094035" cy="931461"/>
          <a:chOff x="141048" y="2123962"/>
          <a:chExt cx="4566430" cy="931461"/>
        </a:xfrm>
      </xdr:grpSpPr>
      <xdr:grpSp>
        <xdr:nvGrpSpPr>
          <xdr:cNvPr id="8" name="Group 7"/>
          <xdr:cNvGrpSpPr>
            <a:grpSpLocks/>
          </xdr:cNvGrpSpPr>
        </xdr:nvGrpSpPr>
        <xdr:grpSpPr bwMode="auto">
          <a:xfrm>
            <a:off x="141048" y="2123962"/>
            <a:ext cx="4566430" cy="931116"/>
            <a:chOff x="654" y="2980"/>
            <a:chExt cx="2849" cy="948"/>
          </a:xfrm>
        </xdr:grpSpPr>
        <xdr:sp macro="" textlink="">
          <xdr:nvSpPr>
            <xdr:cNvPr id="12" name="Rectangle 11"/>
            <xdr:cNvSpPr>
              <a:spLocks noChangeArrowheads="1"/>
            </xdr:cNvSpPr>
          </xdr:nvSpPr>
          <xdr:spPr bwMode="auto">
            <a:xfrm>
              <a:off x="2142" y="3602"/>
              <a:ext cx="402"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nvGrpSpPr>
            <xdr:cNvPr id="13" name="Group 12"/>
            <xdr:cNvGrpSpPr>
              <a:grpSpLocks/>
            </xdr:cNvGrpSpPr>
          </xdr:nvGrpSpPr>
          <xdr:grpSpPr bwMode="auto">
            <a:xfrm>
              <a:off x="756" y="3371"/>
              <a:ext cx="2643" cy="173"/>
              <a:chOff x="754" y="2027"/>
              <a:chExt cx="2643" cy="173"/>
            </a:xfrm>
          </xdr:grpSpPr>
          <xdr:sp macro="" textlink="">
            <xdr:nvSpPr>
              <xdr:cNvPr id="19"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20" name="Line 9"/>
              <xdr:cNvSpPr>
                <a:spLocks noChangeShapeType="1"/>
              </xdr:cNvSpPr>
            </xdr:nvSpPr>
            <xdr:spPr bwMode="auto">
              <a:xfrm>
                <a:off x="1546"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21" name="Line 10"/>
              <xdr:cNvSpPr>
                <a:spLocks noChangeShapeType="1"/>
              </xdr:cNvSpPr>
            </xdr:nvSpPr>
            <xdr:spPr bwMode="auto">
              <a:xfrm>
                <a:off x="339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22" name="Line 12"/>
              <xdr:cNvSpPr>
                <a:spLocks noChangeShapeType="1"/>
              </xdr:cNvSpPr>
            </xdr:nvSpPr>
            <xdr:spPr bwMode="auto">
              <a:xfrm>
                <a:off x="755" y="2113"/>
                <a:ext cx="2642" cy="1"/>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14" name="Rectangle 13"/>
            <xdr:cNvSpPr>
              <a:spLocks noChangeArrowheads="1"/>
            </xdr:cNvSpPr>
          </xdr:nvSpPr>
          <xdr:spPr bwMode="auto">
            <a:xfrm>
              <a:off x="654"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15" name="Rectangle 14"/>
            <xdr:cNvSpPr>
              <a:spLocks noChangeArrowheads="1"/>
            </xdr:cNvSpPr>
          </xdr:nvSpPr>
          <xdr:spPr bwMode="auto">
            <a:xfrm>
              <a:off x="1418" y="2980"/>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a:t>
              </a:r>
            </a:p>
          </xdr:txBody>
        </xdr:sp>
        <xdr:sp macro="" textlink="">
          <xdr:nvSpPr>
            <xdr:cNvPr id="16" name="Rectangle 15"/>
            <xdr:cNvSpPr>
              <a:spLocks noChangeArrowheads="1"/>
            </xdr:cNvSpPr>
          </xdr:nvSpPr>
          <xdr:spPr bwMode="auto">
            <a:xfrm>
              <a:off x="3296"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3</a:t>
              </a:r>
            </a:p>
          </xdr:txBody>
        </xdr:sp>
        <xdr:sp macro="" textlink="">
          <xdr:nvSpPr>
            <xdr:cNvPr id="17" name="Rectangle 16"/>
            <xdr:cNvSpPr>
              <a:spLocks noChangeArrowheads="1"/>
            </xdr:cNvSpPr>
          </xdr:nvSpPr>
          <xdr:spPr bwMode="auto">
            <a:xfrm>
              <a:off x="932" y="3010"/>
              <a:ext cx="396"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a:t>
              </a:r>
            </a:p>
          </xdr:txBody>
        </xdr:sp>
        <xdr:sp macro="" textlink="">
          <xdr:nvSpPr>
            <xdr:cNvPr id="18" name="Rectangle 17"/>
            <xdr:cNvSpPr>
              <a:spLocks noChangeArrowheads="1"/>
            </xdr:cNvSpPr>
          </xdr:nvSpPr>
          <xdr:spPr bwMode="auto">
            <a:xfrm>
              <a:off x="3185" y="3610"/>
              <a:ext cx="309"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sp macro="" textlink="">
        <xdr:nvSpPr>
          <xdr:cNvPr id="9" name="Line 9"/>
          <xdr:cNvSpPr>
            <a:spLocks noChangeShapeType="1"/>
          </xdr:cNvSpPr>
        </xdr:nvSpPr>
        <xdr:spPr bwMode="auto">
          <a:xfrm>
            <a:off x="2800350" y="2505076"/>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10" name="Rectangle 9"/>
          <xdr:cNvSpPr>
            <a:spLocks noChangeArrowheads="1"/>
          </xdr:cNvSpPr>
        </xdr:nvSpPr>
        <xdr:spPr bwMode="auto">
          <a:xfrm>
            <a:off x="2676525" y="2162062"/>
            <a:ext cx="331783"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2</a:t>
            </a:r>
          </a:p>
        </xdr:txBody>
      </xdr:sp>
      <xdr:sp macro="" textlink="">
        <xdr:nvSpPr>
          <xdr:cNvPr id="11" name="Rectangle 10"/>
          <xdr:cNvSpPr>
            <a:spLocks noChangeArrowheads="1"/>
          </xdr:cNvSpPr>
        </xdr:nvSpPr>
        <xdr:spPr bwMode="auto">
          <a:xfrm>
            <a:off x="1264998" y="2743087"/>
            <a:ext cx="620291"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clientData/>
  </xdr:twoCellAnchor>
  <xdr:twoCellAnchor>
    <xdr:from>
      <xdr:col>0</xdr:col>
      <xdr:colOff>0</xdr:colOff>
      <xdr:row>72</xdr:row>
      <xdr:rowOff>171450</xdr:rowOff>
    </xdr:from>
    <xdr:to>
      <xdr:col>9</xdr:col>
      <xdr:colOff>142875</xdr:colOff>
      <xdr:row>78</xdr:row>
      <xdr:rowOff>9525</xdr:rowOff>
    </xdr:to>
    <xdr:sp macro="" textlink="">
      <xdr:nvSpPr>
        <xdr:cNvPr id="24" name="TextBox 23"/>
        <xdr:cNvSpPr txBox="1"/>
      </xdr:nvSpPr>
      <xdr:spPr>
        <a:xfrm>
          <a:off x="0" y="13001625"/>
          <a:ext cx="7267575" cy="9810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Since payments are annually, but interest rates are compounded semiannually --&gt;</a:t>
          </a:r>
          <a:r>
            <a:rPr lang="en-US" sz="1200" b="1" baseline="0"/>
            <a:t> we need to make the consistent. </a:t>
          </a:r>
        </a:p>
        <a:p>
          <a:endParaRPr lang="en-US" sz="1200" b="1" baseline="0"/>
        </a:p>
        <a:p>
          <a:r>
            <a:rPr lang="en-US" sz="1200" b="1" baseline="0"/>
            <a:t>we can compute what is the effective annual rate (rate each year) and then treat this as a regular annuity.</a:t>
          </a:r>
          <a:endParaRPr lang="en-US" sz="1200" b="1"/>
        </a:p>
      </xdr:txBody>
    </xdr:sp>
    <xdr:clientData/>
  </xdr:twoCellAnchor>
  <xdr:twoCellAnchor>
    <xdr:from>
      <xdr:col>0</xdr:col>
      <xdr:colOff>34771</xdr:colOff>
      <xdr:row>94</xdr:row>
      <xdr:rowOff>0</xdr:rowOff>
    </xdr:from>
    <xdr:to>
      <xdr:col>6</xdr:col>
      <xdr:colOff>242356</xdr:colOff>
      <xdr:row>98</xdr:row>
      <xdr:rowOff>169461</xdr:rowOff>
    </xdr:to>
    <xdr:grpSp>
      <xdr:nvGrpSpPr>
        <xdr:cNvPr id="25" name="Group 24"/>
        <xdr:cNvGrpSpPr/>
      </xdr:nvGrpSpPr>
      <xdr:grpSpPr>
        <a:xfrm>
          <a:off x="34771" y="18021300"/>
          <a:ext cx="6094035" cy="931461"/>
          <a:chOff x="141048" y="2123962"/>
          <a:chExt cx="4566430" cy="931461"/>
        </a:xfrm>
      </xdr:grpSpPr>
      <xdr:grpSp>
        <xdr:nvGrpSpPr>
          <xdr:cNvPr id="26" name="Group 25"/>
          <xdr:cNvGrpSpPr>
            <a:grpSpLocks/>
          </xdr:cNvGrpSpPr>
        </xdr:nvGrpSpPr>
        <xdr:grpSpPr bwMode="auto">
          <a:xfrm>
            <a:off x="141048" y="2123962"/>
            <a:ext cx="4566430" cy="931116"/>
            <a:chOff x="654" y="2980"/>
            <a:chExt cx="2849" cy="948"/>
          </a:xfrm>
        </xdr:grpSpPr>
        <xdr:sp macro="" textlink="">
          <xdr:nvSpPr>
            <xdr:cNvPr id="30" name="Rectangle 29"/>
            <xdr:cNvSpPr>
              <a:spLocks noChangeArrowheads="1"/>
            </xdr:cNvSpPr>
          </xdr:nvSpPr>
          <xdr:spPr bwMode="auto">
            <a:xfrm>
              <a:off x="2142" y="3602"/>
              <a:ext cx="402"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nvGrpSpPr>
            <xdr:cNvPr id="31" name="Group 30"/>
            <xdr:cNvGrpSpPr>
              <a:grpSpLocks/>
            </xdr:cNvGrpSpPr>
          </xdr:nvGrpSpPr>
          <xdr:grpSpPr bwMode="auto">
            <a:xfrm>
              <a:off x="756" y="3371"/>
              <a:ext cx="2643" cy="173"/>
              <a:chOff x="754" y="2027"/>
              <a:chExt cx="2643" cy="173"/>
            </a:xfrm>
          </xdr:grpSpPr>
          <xdr:sp macro="" textlink="">
            <xdr:nvSpPr>
              <xdr:cNvPr id="37" name="Line 8"/>
              <xdr:cNvSpPr>
                <a:spLocks noChangeShapeType="1"/>
              </xdr:cNvSpPr>
            </xdr:nvSpPr>
            <xdr:spPr bwMode="auto">
              <a:xfrm>
                <a:off x="75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38" name="Line 9"/>
              <xdr:cNvSpPr>
                <a:spLocks noChangeShapeType="1"/>
              </xdr:cNvSpPr>
            </xdr:nvSpPr>
            <xdr:spPr bwMode="auto">
              <a:xfrm>
                <a:off x="1546"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39" name="Line 10"/>
              <xdr:cNvSpPr>
                <a:spLocks noChangeShapeType="1"/>
              </xdr:cNvSpPr>
            </xdr:nvSpPr>
            <xdr:spPr bwMode="auto">
              <a:xfrm>
                <a:off x="3394" y="2027"/>
                <a:ext cx="0" cy="173"/>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40" name="Line 12"/>
              <xdr:cNvSpPr>
                <a:spLocks noChangeShapeType="1"/>
              </xdr:cNvSpPr>
            </xdr:nvSpPr>
            <xdr:spPr bwMode="auto">
              <a:xfrm>
                <a:off x="755" y="2113"/>
                <a:ext cx="2642" cy="1"/>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grpSp>
        <xdr:sp macro="" textlink="">
          <xdr:nvSpPr>
            <xdr:cNvPr id="32" name="Rectangle 31"/>
            <xdr:cNvSpPr>
              <a:spLocks noChangeArrowheads="1"/>
            </xdr:cNvSpPr>
          </xdr:nvSpPr>
          <xdr:spPr bwMode="auto">
            <a:xfrm>
              <a:off x="654"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0</a:t>
              </a:r>
            </a:p>
          </xdr:txBody>
        </xdr:sp>
        <xdr:sp macro="" textlink="">
          <xdr:nvSpPr>
            <xdr:cNvPr id="33" name="Rectangle 32"/>
            <xdr:cNvSpPr>
              <a:spLocks noChangeArrowheads="1"/>
            </xdr:cNvSpPr>
          </xdr:nvSpPr>
          <xdr:spPr bwMode="auto">
            <a:xfrm>
              <a:off x="1418" y="2980"/>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a:t>
              </a:r>
            </a:p>
          </xdr:txBody>
        </xdr:sp>
        <xdr:sp macro="" textlink="">
          <xdr:nvSpPr>
            <xdr:cNvPr id="34" name="Rectangle 33"/>
            <xdr:cNvSpPr>
              <a:spLocks noChangeArrowheads="1"/>
            </xdr:cNvSpPr>
          </xdr:nvSpPr>
          <xdr:spPr bwMode="auto">
            <a:xfrm>
              <a:off x="3296" y="3048"/>
              <a:ext cx="207"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3</a:t>
              </a:r>
            </a:p>
          </xdr:txBody>
        </xdr:sp>
        <xdr:sp macro="" textlink="">
          <xdr:nvSpPr>
            <xdr:cNvPr id="35" name="Rectangle 34"/>
            <xdr:cNvSpPr>
              <a:spLocks noChangeArrowheads="1"/>
            </xdr:cNvSpPr>
          </xdr:nvSpPr>
          <xdr:spPr bwMode="auto">
            <a:xfrm>
              <a:off x="932" y="3010"/>
              <a:ext cx="396"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a:t>
              </a:r>
            </a:p>
          </xdr:txBody>
        </xdr:sp>
        <xdr:sp macro="" textlink="">
          <xdr:nvSpPr>
            <xdr:cNvPr id="36" name="Rectangle 35"/>
            <xdr:cNvSpPr>
              <a:spLocks noChangeArrowheads="1"/>
            </xdr:cNvSpPr>
          </xdr:nvSpPr>
          <xdr:spPr bwMode="auto">
            <a:xfrm>
              <a:off x="3185" y="3610"/>
              <a:ext cx="309" cy="31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sp macro="" textlink="">
        <xdr:nvSpPr>
          <xdr:cNvPr id="27" name="Line 9"/>
          <xdr:cNvSpPr>
            <a:spLocks noChangeShapeType="1"/>
          </xdr:cNvSpPr>
        </xdr:nvSpPr>
        <xdr:spPr bwMode="auto">
          <a:xfrm>
            <a:off x="2800350" y="2505076"/>
            <a:ext cx="0" cy="169919"/>
          </a:xfrm>
          <a:prstGeom prst="line">
            <a:avLst/>
          </a:prstGeom>
          <a:noFill/>
          <a:ln w="25400">
            <a:solidFill>
              <a:schemeClr val="tx1"/>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28" name="Rectangle 27"/>
          <xdr:cNvSpPr>
            <a:spLocks noChangeArrowheads="1"/>
          </xdr:cNvSpPr>
        </xdr:nvSpPr>
        <xdr:spPr bwMode="auto">
          <a:xfrm>
            <a:off x="2676525" y="2162062"/>
            <a:ext cx="331783"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2</a:t>
            </a:r>
          </a:p>
        </xdr:txBody>
      </xdr:sp>
      <xdr:sp macro="" textlink="">
        <xdr:nvSpPr>
          <xdr:cNvPr id="29" name="Rectangle 28"/>
          <xdr:cNvSpPr>
            <a:spLocks noChangeArrowheads="1"/>
          </xdr:cNvSpPr>
        </xdr:nvSpPr>
        <xdr:spPr bwMode="auto">
          <a:xfrm>
            <a:off x="1264998" y="2743087"/>
            <a:ext cx="620291" cy="312336"/>
          </a:xfrm>
          <a:prstGeom prst="rect">
            <a:avLst/>
          </a:prstGeom>
          <a:noFill/>
          <a:ln w="9525">
            <a:noFill/>
            <a:miter lim="800000"/>
            <a:headEnd/>
            <a:tailEnd/>
          </a:ln>
        </xdr:spPr>
        <xdr:txBody>
          <a:bodyPr wrap="square" lIns="92075" tIns="46038" rIns="92075" bIns="46038">
            <a:no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3">
                    <a:lumMod val="75000"/>
                  </a:schemeClr>
                </a:solidFill>
                <a:latin typeface="+mn-lt"/>
              </a:rPr>
              <a:t>100</a:t>
            </a:r>
          </a:p>
        </xdr:txBody>
      </xdr:sp>
    </xdr:grpSp>
    <xdr:clientData/>
  </xdr:twoCellAnchor>
  <xdr:twoCellAnchor>
    <xdr:from>
      <xdr:col>0</xdr:col>
      <xdr:colOff>0</xdr:colOff>
      <xdr:row>98</xdr:row>
      <xdr:rowOff>171450</xdr:rowOff>
    </xdr:from>
    <xdr:to>
      <xdr:col>9</xdr:col>
      <xdr:colOff>142875</xdr:colOff>
      <xdr:row>104</xdr:row>
      <xdr:rowOff>0</xdr:rowOff>
    </xdr:to>
    <xdr:sp macro="" textlink="">
      <xdr:nvSpPr>
        <xdr:cNvPr id="41" name="TextBox 40"/>
        <xdr:cNvSpPr txBox="1"/>
      </xdr:nvSpPr>
      <xdr:spPr>
        <a:xfrm>
          <a:off x="0" y="13001625"/>
          <a:ext cx="7267575" cy="9810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Since payments are annually, but interest rates are compounded semiannually --&gt;</a:t>
          </a:r>
          <a:r>
            <a:rPr lang="en-US" sz="1200" b="1" baseline="0"/>
            <a:t> we need to make the consistent. </a:t>
          </a:r>
        </a:p>
        <a:p>
          <a:endParaRPr lang="en-US" sz="1200" b="1" baseline="0"/>
        </a:p>
        <a:p>
          <a:r>
            <a:rPr lang="en-US" sz="1200" b="1" baseline="0"/>
            <a:t>Adjust N and I nom. for frequent compounding</a:t>
          </a:r>
          <a:endParaRPr lang="en-US" sz="1200" b="1"/>
        </a:p>
      </xdr:txBody>
    </xdr:sp>
    <xdr:clientData/>
  </xdr:twoCellAnchor>
  <xdr:twoCellAnchor>
    <xdr:from>
      <xdr:col>0</xdr:col>
      <xdr:colOff>0</xdr:colOff>
      <xdr:row>104</xdr:row>
      <xdr:rowOff>76200</xdr:rowOff>
    </xdr:from>
    <xdr:to>
      <xdr:col>9</xdr:col>
      <xdr:colOff>133349</xdr:colOff>
      <xdr:row>115</xdr:row>
      <xdr:rowOff>150815</xdr:rowOff>
    </xdr:to>
    <xdr:grpSp>
      <xdr:nvGrpSpPr>
        <xdr:cNvPr id="42" name="Group 41"/>
        <xdr:cNvGrpSpPr>
          <a:grpSpLocks/>
        </xdr:cNvGrpSpPr>
      </xdr:nvGrpSpPr>
      <xdr:grpSpPr bwMode="auto">
        <a:xfrm>
          <a:off x="0" y="20002500"/>
          <a:ext cx="7848599" cy="2170115"/>
          <a:chOff x="968375" y="2390775"/>
          <a:chExt cx="7354892" cy="2170115"/>
        </a:xfrm>
      </xdr:grpSpPr>
      <xdr:grpSp>
        <xdr:nvGrpSpPr>
          <xdr:cNvPr id="43" name="Group 42"/>
          <xdr:cNvGrpSpPr>
            <a:grpSpLocks/>
          </xdr:cNvGrpSpPr>
        </xdr:nvGrpSpPr>
        <xdr:grpSpPr bwMode="auto">
          <a:xfrm>
            <a:off x="3371852" y="3590927"/>
            <a:ext cx="4951415" cy="969963"/>
            <a:chOff x="2124" y="2262"/>
            <a:chExt cx="3119" cy="611"/>
          </a:xfrm>
        </xdr:grpSpPr>
        <xdr:sp macro="" textlink="">
          <xdr:nvSpPr>
            <xdr:cNvPr id="65" name="Rectangle 64"/>
            <xdr:cNvSpPr>
              <a:spLocks noChangeArrowheads="1"/>
            </xdr:cNvSpPr>
          </xdr:nvSpPr>
          <xdr:spPr bwMode="auto">
            <a:xfrm>
              <a:off x="4542" y="2262"/>
              <a:ext cx="701" cy="611"/>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solidFill>
                  <a:schemeClr val="accent1">
                    <a:lumMod val="50000"/>
                  </a:schemeClr>
                </a:solidFill>
                <a:latin typeface="+mn-lt"/>
              </a:endParaRPr>
            </a:p>
            <a:p>
              <a:pPr>
                <a:defRPr/>
              </a:pPr>
              <a:r>
                <a:rPr lang="en-US" sz="1400">
                  <a:solidFill>
                    <a:schemeClr val="accent1">
                      <a:lumMod val="50000"/>
                    </a:schemeClr>
                  </a:solidFill>
                  <a:latin typeface="+mn-lt"/>
                </a:rPr>
                <a:t>110.25</a:t>
              </a:r>
            </a:p>
            <a:p>
              <a:pPr>
                <a:defRPr/>
              </a:pPr>
              <a:r>
                <a:rPr lang="en-US" sz="1400" u="sng">
                  <a:solidFill>
                    <a:schemeClr val="accent1">
                      <a:lumMod val="50000"/>
                    </a:schemeClr>
                  </a:solidFill>
                  <a:latin typeface="+mn-lt"/>
                </a:rPr>
                <a:t>121.55</a:t>
              </a:r>
            </a:p>
            <a:p>
              <a:pPr>
                <a:defRPr/>
              </a:pPr>
              <a:r>
                <a:rPr lang="en-US" sz="1400">
                  <a:solidFill>
                    <a:schemeClr val="accent1">
                      <a:lumMod val="50000"/>
                    </a:schemeClr>
                  </a:solidFill>
                  <a:latin typeface="+mn-lt"/>
                </a:rPr>
                <a:t>331.80</a:t>
              </a:r>
            </a:p>
          </xdr:txBody>
        </xdr:sp>
        <xdr:sp macro="" textlink="">
          <xdr:nvSpPr>
            <xdr:cNvPr id="66" name="Line 38"/>
            <xdr:cNvSpPr>
              <a:spLocks noChangeShapeType="1"/>
            </xdr:cNvSpPr>
          </xdr:nvSpPr>
          <xdr:spPr bwMode="auto">
            <a:xfrm>
              <a:off x="3468" y="2465"/>
              <a:ext cx="960" cy="0"/>
            </a:xfrm>
            <a:prstGeom prst="line">
              <a:avLst/>
            </a:prstGeom>
            <a:noFill/>
            <a:ln w="25400">
              <a:solidFill>
                <a:schemeClr val="accent1">
                  <a:lumMod val="50000"/>
                </a:schemeClr>
              </a:solidFill>
              <a:round/>
              <a:headEnd/>
              <a:tailEnd type="triangle" w="med" len="med"/>
            </a:ln>
          </xdr:spPr>
          <xdr:txBody>
            <a:bodyPr wrap="square"/>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solidFill>
                  <a:schemeClr val="accent1">
                    <a:lumMod val="50000"/>
                  </a:schemeClr>
                </a:solidFill>
                <a:latin typeface="+mn-lt"/>
              </a:endParaRPr>
            </a:p>
          </xdr:txBody>
        </xdr:sp>
        <xdr:sp macro="" textlink="">
          <xdr:nvSpPr>
            <xdr:cNvPr id="67" name="Line 39"/>
            <xdr:cNvSpPr>
              <a:spLocks noChangeShapeType="1"/>
            </xdr:cNvSpPr>
          </xdr:nvSpPr>
          <xdr:spPr bwMode="auto">
            <a:xfrm>
              <a:off x="2124" y="2705"/>
              <a:ext cx="2304" cy="0"/>
            </a:xfrm>
            <a:prstGeom prst="line">
              <a:avLst/>
            </a:prstGeom>
            <a:noFill/>
            <a:ln w="25400">
              <a:solidFill>
                <a:schemeClr val="accent1">
                  <a:lumMod val="50000"/>
                </a:schemeClr>
              </a:solidFill>
              <a:round/>
              <a:headEnd/>
              <a:tailEnd type="triangle" w="med" len="med"/>
            </a:ln>
          </xdr:spPr>
          <xdr:txBody>
            <a:bodyPr wrap="square"/>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solidFill>
                  <a:schemeClr val="accent1">
                    <a:lumMod val="50000"/>
                  </a:schemeClr>
                </a:solidFill>
                <a:latin typeface="+mn-lt"/>
              </a:endParaRPr>
            </a:p>
          </xdr:txBody>
        </xdr:sp>
        <xdr:sp macro="" textlink="">
          <xdr:nvSpPr>
            <xdr:cNvPr id="68" name="Line 40"/>
            <xdr:cNvSpPr>
              <a:spLocks noChangeShapeType="1"/>
            </xdr:cNvSpPr>
          </xdr:nvSpPr>
          <xdr:spPr bwMode="auto">
            <a:xfrm flipV="1">
              <a:off x="2124" y="2321"/>
              <a:ext cx="0" cy="384"/>
            </a:xfrm>
            <a:prstGeom prst="line">
              <a:avLst/>
            </a:prstGeom>
            <a:noFill/>
            <a:ln w="25400">
              <a:solidFill>
                <a:schemeClr val="accent1">
                  <a:lumMod val="50000"/>
                </a:schemeClr>
              </a:solidFill>
              <a:round/>
              <a:headEnd/>
              <a:tailEnd/>
            </a:ln>
          </xdr:spPr>
          <xdr:txBody>
            <a:bodyPr wrap="square"/>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solidFill>
                  <a:schemeClr val="accent1">
                    <a:lumMod val="50000"/>
                  </a:schemeClr>
                </a:solidFill>
                <a:latin typeface="+mn-lt"/>
              </a:endParaRPr>
            </a:p>
          </xdr:txBody>
        </xdr:sp>
        <xdr:sp macro="" textlink="">
          <xdr:nvSpPr>
            <xdr:cNvPr id="69" name="Line 41"/>
            <xdr:cNvSpPr>
              <a:spLocks noChangeShapeType="1"/>
            </xdr:cNvSpPr>
          </xdr:nvSpPr>
          <xdr:spPr bwMode="auto">
            <a:xfrm flipV="1">
              <a:off x="3468" y="2273"/>
              <a:ext cx="0" cy="192"/>
            </a:xfrm>
            <a:prstGeom prst="line">
              <a:avLst/>
            </a:prstGeom>
            <a:noFill/>
            <a:ln w="25400">
              <a:solidFill>
                <a:schemeClr val="accent1">
                  <a:lumMod val="50000"/>
                </a:schemeClr>
              </a:solidFill>
              <a:round/>
              <a:headEnd/>
              <a:tailEnd/>
            </a:ln>
          </xdr:spPr>
          <xdr:txBody>
            <a:bodyPr wrap="square"/>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solidFill>
                  <a:schemeClr val="accent1">
                    <a:lumMod val="50000"/>
                  </a:schemeClr>
                </a:solidFill>
                <a:latin typeface="+mn-lt"/>
              </a:endParaRPr>
            </a:p>
          </xdr:txBody>
        </xdr:sp>
      </xdr:grpSp>
      <xdr:sp macro="" textlink="">
        <xdr:nvSpPr>
          <xdr:cNvPr id="44" name="Line 4"/>
          <xdr:cNvSpPr>
            <a:spLocks noChangeShapeType="1"/>
          </xdr:cNvSpPr>
        </xdr:nvSpPr>
        <xdr:spPr bwMode="auto">
          <a:xfrm>
            <a:off x="1131888" y="2843213"/>
            <a:ext cx="0" cy="273050"/>
          </a:xfrm>
          <a:prstGeom prst="line">
            <a:avLst/>
          </a:prstGeom>
          <a:noFill/>
          <a:ln w="25400">
            <a:solidFill>
              <a:schemeClr val="accent6"/>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45" name="Line 5"/>
          <xdr:cNvSpPr>
            <a:spLocks noChangeShapeType="1"/>
          </xdr:cNvSpPr>
        </xdr:nvSpPr>
        <xdr:spPr bwMode="auto">
          <a:xfrm>
            <a:off x="1139825" y="2979738"/>
            <a:ext cx="6400803" cy="0"/>
          </a:xfrm>
          <a:prstGeom prst="line">
            <a:avLst/>
          </a:prstGeom>
          <a:noFill/>
          <a:ln w="25400">
            <a:solidFill>
              <a:schemeClr val="accent6"/>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solidFill>
                <a:schemeClr val="accent1">
                  <a:lumMod val="50000"/>
                </a:schemeClr>
              </a:solidFill>
              <a:latin typeface="+mn-lt"/>
            </a:endParaRPr>
          </a:p>
        </xdr:txBody>
      </xdr:sp>
      <xdr:sp macro="" textlink="">
        <xdr:nvSpPr>
          <xdr:cNvPr id="46" name="Rectangle 45"/>
          <xdr:cNvSpPr>
            <a:spLocks noChangeArrowheads="1"/>
          </xdr:cNvSpPr>
        </xdr:nvSpPr>
        <xdr:spPr bwMode="auto">
          <a:xfrm>
            <a:off x="968375" y="2390775"/>
            <a:ext cx="328613" cy="31213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latin typeface="+mn-lt"/>
              </a:rPr>
              <a:t>0</a:t>
            </a:r>
          </a:p>
        </xdr:txBody>
      </xdr:sp>
      <xdr:sp macro="" textlink="">
        <xdr:nvSpPr>
          <xdr:cNvPr id="47" name="Rectangle 46"/>
          <xdr:cNvSpPr>
            <a:spLocks noChangeArrowheads="1"/>
          </xdr:cNvSpPr>
        </xdr:nvSpPr>
        <xdr:spPr bwMode="auto">
          <a:xfrm>
            <a:off x="2017713" y="3333750"/>
            <a:ext cx="692150" cy="457200"/>
          </a:xfrm>
          <a:prstGeom prst="rect">
            <a:avLst/>
          </a:prstGeom>
          <a:noFill/>
          <a:ln w="9525">
            <a:noFill/>
            <a:miter lim="800000"/>
            <a:headEnd/>
            <a:tailEnd/>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solidFill>
                <a:schemeClr val="accent1">
                  <a:lumMod val="50000"/>
                </a:schemeClr>
              </a:solidFill>
              <a:latin typeface="+mn-lt"/>
            </a:endParaRPr>
          </a:p>
        </xdr:txBody>
      </xdr:sp>
      <xdr:sp macro="" textlink="">
        <xdr:nvSpPr>
          <xdr:cNvPr id="48" name="Line 8"/>
          <xdr:cNvSpPr>
            <a:spLocks noChangeShapeType="1"/>
          </xdr:cNvSpPr>
        </xdr:nvSpPr>
        <xdr:spPr bwMode="auto">
          <a:xfrm>
            <a:off x="2203451" y="2843213"/>
            <a:ext cx="0" cy="273050"/>
          </a:xfrm>
          <a:prstGeom prst="line">
            <a:avLst/>
          </a:prstGeom>
          <a:noFill/>
          <a:ln w="25400">
            <a:solidFill>
              <a:schemeClr val="accent6"/>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49" name="Rectangle 48"/>
          <xdr:cNvSpPr>
            <a:spLocks noChangeArrowheads="1"/>
          </xdr:cNvSpPr>
        </xdr:nvSpPr>
        <xdr:spPr bwMode="auto">
          <a:xfrm>
            <a:off x="2043113" y="2390775"/>
            <a:ext cx="328612" cy="31213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latin typeface="+mn-lt"/>
              </a:rPr>
              <a:t>1</a:t>
            </a:r>
          </a:p>
        </xdr:txBody>
      </xdr:sp>
      <xdr:sp macro="" textlink="">
        <xdr:nvSpPr>
          <xdr:cNvPr id="50" name="Line 10"/>
          <xdr:cNvSpPr>
            <a:spLocks noChangeShapeType="1"/>
          </xdr:cNvSpPr>
        </xdr:nvSpPr>
        <xdr:spPr bwMode="auto">
          <a:xfrm>
            <a:off x="3275014" y="2843213"/>
            <a:ext cx="0" cy="273050"/>
          </a:xfrm>
          <a:prstGeom prst="line">
            <a:avLst/>
          </a:prstGeom>
          <a:noFill/>
          <a:ln w="25400">
            <a:solidFill>
              <a:schemeClr val="accent6"/>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51" name="Rectangle 50"/>
          <xdr:cNvSpPr>
            <a:spLocks noChangeArrowheads="1"/>
          </xdr:cNvSpPr>
        </xdr:nvSpPr>
        <xdr:spPr bwMode="auto">
          <a:xfrm>
            <a:off x="2978151" y="3219450"/>
            <a:ext cx="614363" cy="31213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1">
                    <a:lumMod val="50000"/>
                  </a:schemeClr>
                </a:solidFill>
                <a:latin typeface="+mn-lt"/>
              </a:rPr>
              <a:t>100</a:t>
            </a:r>
          </a:p>
        </xdr:txBody>
      </xdr:sp>
      <xdr:sp macro="" textlink="">
        <xdr:nvSpPr>
          <xdr:cNvPr id="52" name="Rectangle 51"/>
          <xdr:cNvSpPr>
            <a:spLocks noChangeArrowheads="1"/>
          </xdr:cNvSpPr>
        </xdr:nvSpPr>
        <xdr:spPr bwMode="auto">
          <a:xfrm>
            <a:off x="3117851" y="2390775"/>
            <a:ext cx="328613" cy="31213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latin typeface="+mn-lt"/>
              </a:rPr>
              <a:t>2</a:t>
            </a:r>
          </a:p>
        </xdr:txBody>
      </xdr:sp>
      <xdr:sp macro="" textlink="">
        <xdr:nvSpPr>
          <xdr:cNvPr id="53" name="Rectangle 52"/>
          <xdr:cNvSpPr>
            <a:spLocks noChangeArrowheads="1"/>
          </xdr:cNvSpPr>
        </xdr:nvSpPr>
        <xdr:spPr bwMode="auto">
          <a:xfrm>
            <a:off x="4379914" y="3333750"/>
            <a:ext cx="692150" cy="457200"/>
          </a:xfrm>
          <a:prstGeom prst="rect">
            <a:avLst/>
          </a:prstGeom>
          <a:noFill/>
          <a:ln w="9525">
            <a:noFill/>
            <a:miter lim="800000"/>
            <a:headEnd/>
            <a:tailEnd/>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solidFill>
                <a:schemeClr val="accent1">
                  <a:lumMod val="50000"/>
                </a:schemeClr>
              </a:solidFill>
              <a:latin typeface="+mn-lt"/>
            </a:endParaRPr>
          </a:p>
        </xdr:txBody>
      </xdr:sp>
      <xdr:sp macro="" textlink="">
        <xdr:nvSpPr>
          <xdr:cNvPr id="54" name="Line 14"/>
          <xdr:cNvSpPr>
            <a:spLocks noChangeShapeType="1"/>
          </xdr:cNvSpPr>
        </xdr:nvSpPr>
        <xdr:spPr bwMode="auto">
          <a:xfrm>
            <a:off x="4346576" y="2843213"/>
            <a:ext cx="0" cy="273050"/>
          </a:xfrm>
          <a:prstGeom prst="line">
            <a:avLst/>
          </a:prstGeom>
          <a:noFill/>
          <a:ln w="25400">
            <a:solidFill>
              <a:schemeClr val="accent6"/>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55" name="Rectangle 54"/>
          <xdr:cNvSpPr>
            <a:spLocks noChangeArrowheads="1"/>
          </xdr:cNvSpPr>
        </xdr:nvSpPr>
        <xdr:spPr bwMode="auto">
          <a:xfrm>
            <a:off x="4183064" y="2390775"/>
            <a:ext cx="328612" cy="31213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latin typeface="+mn-lt"/>
              </a:rPr>
              <a:t>3</a:t>
            </a:r>
          </a:p>
        </xdr:txBody>
      </xdr:sp>
      <xdr:sp macro="" textlink="">
        <xdr:nvSpPr>
          <xdr:cNvPr id="56" name="Rectangle 55"/>
          <xdr:cNvSpPr>
            <a:spLocks noChangeArrowheads="1"/>
          </xdr:cNvSpPr>
        </xdr:nvSpPr>
        <xdr:spPr bwMode="auto">
          <a:xfrm>
            <a:off x="1366838" y="2657475"/>
            <a:ext cx="498475" cy="31213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tx2"/>
                </a:solidFill>
                <a:latin typeface="+mn-lt"/>
              </a:rPr>
              <a:t>5%</a:t>
            </a:r>
          </a:p>
        </xdr:txBody>
      </xdr:sp>
      <xdr:sp macro="" textlink="">
        <xdr:nvSpPr>
          <xdr:cNvPr id="57" name="Rectangle 56"/>
          <xdr:cNvSpPr>
            <a:spLocks noChangeArrowheads="1"/>
          </xdr:cNvSpPr>
        </xdr:nvSpPr>
        <xdr:spPr bwMode="auto">
          <a:xfrm>
            <a:off x="5257802" y="2390775"/>
            <a:ext cx="328613" cy="31213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latin typeface="+mn-lt"/>
              </a:rPr>
              <a:t>4</a:t>
            </a:r>
          </a:p>
        </xdr:txBody>
      </xdr:sp>
      <xdr:sp macro="" textlink="">
        <xdr:nvSpPr>
          <xdr:cNvPr id="58" name="Rectangle 57"/>
          <xdr:cNvSpPr>
            <a:spLocks noChangeArrowheads="1"/>
          </xdr:cNvSpPr>
        </xdr:nvSpPr>
        <xdr:spPr bwMode="auto">
          <a:xfrm>
            <a:off x="6323015" y="2390775"/>
            <a:ext cx="328612" cy="31213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latin typeface="+mn-lt"/>
              </a:rPr>
              <a:t>5</a:t>
            </a:r>
          </a:p>
        </xdr:txBody>
      </xdr:sp>
      <xdr:sp macro="" textlink="">
        <xdr:nvSpPr>
          <xdr:cNvPr id="59" name="Line 19"/>
          <xdr:cNvSpPr>
            <a:spLocks noChangeShapeType="1"/>
          </xdr:cNvSpPr>
        </xdr:nvSpPr>
        <xdr:spPr bwMode="auto">
          <a:xfrm>
            <a:off x="5416552" y="2843213"/>
            <a:ext cx="0" cy="273050"/>
          </a:xfrm>
          <a:prstGeom prst="line">
            <a:avLst/>
          </a:prstGeom>
          <a:noFill/>
          <a:ln w="25400">
            <a:solidFill>
              <a:schemeClr val="accent6"/>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60" name="Line 20"/>
          <xdr:cNvSpPr>
            <a:spLocks noChangeShapeType="1"/>
          </xdr:cNvSpPr>
        </xdr:nvSpPr>
        <xdr:spPr bwMode="auto">
          <a:xfrm>
            <a:off x="6488115" y="2843213"/>
            <a:ext cx="0" cy="273050"/>
          </a:xfrm>
          <a:prstGeom prst="line">
            <a:avLst/>
          </a:prstGeom>
          <a:noFill/>
          <a:ln w="25400">
            <a:solidFill>
              <a:schemeClr val="accent6"/>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61" name="Line 21"/>
          <xdr:cNvSpPr>
            <a:spLocks noChangeShapeType="1"/>
          </xdr:cNvSpPr>
        </xdr:nvSpPr>
        <xdr:spPr bwMode="auto">
          <a:xfrm>
            <a:off x="7559678" y="2843213"/>
            <a:ext cx="0" cy="273050"/>
          </a:xfrm>
          <a:prstGeom prst="line">
            <a:avLst/>
          </a:prstGeom>
          <a:noFill/>
          <a:ln w="25400">
            <a:solidFill>
              <a:schemeClr val="accent6"/>
            </a:solidFill>
            <a:round/>
            <a:headEnd type="none" w="sm" len="sm"/>
            <a:tailEnd type="none" w="sm" len="sm"/>
          </a:ln>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endParaRPr lang="en-US" sz="1400">
              <a:latin typeface="+mn-lt"/>
            </a:endParaRPr>
          </a:p>
        </xdr:txBody>
      </xdr:sp>
      <xdr:sp macro="" textlink="">
        <xdr:nvSpPr>
          <xdr:cNvPr id="62" name="Rectangle 61"/>
          <xdr:cNvSpPr>
            <a:spLocks noChangeArrowheads="1"/>
          </xdr:cNvSpPr>
        </xdr:nvSpPr>
        <xdr:spPr bwMode="auto">
          <a:xfrm>
            <a:off x="5121277" y="3219450"/>
            <a:ext cx="614363" cy="31213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solidFill>
                  <a:schemeClr val="accent1">
                    <a:lumMod val="50000"/>
                  </a:schemeClr>
                </a:solidFill>
                <a:latin typeface="+mn-lt"/>
              </a:rPr>
              <a:t>100</a:t>
            </a:r>
          </a:p>
        </xdr:txBody>
      </xdr:sp>
      <xdr:sp macro="" textlink="">
        <xdr:nvSpPr>
          <xdr:cNvPr id="63" name="Rectangle 62"/>
          <xdr:cNvSpPr>
            <a:spLocks noChangeArrowheads="1"/>
          </xdr:cNvSpPr>
        </xdr:nvSpPr>
        <xdr:spPr bwMode="auto">
          <a:xfrm>
            <a:off x="7397753" y="2390775"/>
            <a:ext cx="328613" cy="31213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defRPr/>
            </a:pPr>
            <a:r>
              <a:rPr lang="en-US" sz="1400">
                <a:latin typeface="+mn-lt"/>
              </a:rPr>
              <a:t>6</a:t>
            </a:r>
          </a:p>
        </xdr:txBody>
      </xdr:sp>
      <xdr:sp macro="" textlink="">
        <xdr:nvSpPr>
          <xdr:cNvPr id="64" name="Rectangle 63"/>
          <xdr:cNvSpPr>
            <a:spLocks noChangeArrowheads="1"/>
          </xdr:cNvSpPr>
        </xdr:nvSpPr>
        <xdr:spPr bwMode="auto">
          <a:xfrm>
            <a:off x="7204060" y="3139310"/>
            <a:ext cx="682625" cy="312138"/>
          </a:xfrm>
          <a:prstGeom prst="rect">
            <a:avLst/>
          </a:prstGeom>
          <a:noFill/>
          <a:ln w="9525">
            <a:noFill/>
            <a:miter lim="800000"/>
            <a:headEnd/>
            <a:tailEnd/>
          </a:ln>
        </xdr:spPr>
        <xdr:txBody>
          <a:bodyPr wrap="square" lIns="92075" tIns="46038" rIns="92075" bIns="46038">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ctr">
              <a:defRPr/>
            </a:pPr>
            <a:r>
              <a:rPr lang="en-US" sz="1400">
                <a:solidFill>
                  <a:schemeClr val="accent1">
                    <a:lumMod val="50000"/>
                  </a:schemeClr>
                </a:solidFill>
                <a:latin typeface="+mn-lt"/>
              </a:rPr>
              <a:t> 100</a:t>
            </a:r>
          </a:p>
        </xdr:txBody>
      </xdr:sp>
    </xdr:grpSp>
    <xdr:clientData/>
  </xdr:twoCellAnchor>
  <xdr:twoCellAnchor>
    <xdr:from>
      <xdr:col>0</xdr:col>
      <xdr:colOff>0</xdr:colOff>
      <xdr:row>135</xdr:row>
      <xdr:rowOff>1</xdr:rowOff>
    </xdr:from>
    <xdr:to>
      <xdr:col>9</xdr:col>
      <xdr:colOff>142875</xdr:colOff>
      <xdr:row>142</xdr:row>
      <xdr:rowOff>152401</xdr:rowOff>
    </xdr:to>
    <xdr:sp macro="" textlink="">
      <xdr:nvSpPr>
        <xdr:cNvPr id="70" name="TextBox 69"/>
        <xdr:cNvSpPr txBox="1"/>
      </xdr:nvSpPr>
      <xdr:spPr>
        <a:xfrm>
          <a:off x="0" y="25469851"/>
          <a:ext cx="7267575" cy="1485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b="1" baseline="0">
              <a:solidFill>
                <a:schemeClr val="dk1"/>
              </a:solidFill>
              <a:latin typeface="+mn-lt"/>
              <a:ea typeface="+mn-ea"/>
              <a:cs typeface="+mn-cs"/>
            </a:rPr>
            <a:t>Should you spend $6,800 today to buy a contract that pays $140 at the end of each month for 5 years if the desired return is 12% compounded monthly?</a:t>
          </a:r>
        </a:p>
        <a:p>
          <a:pPr rtl="0" eaLnBrk="1" latinLnBrk="0" hangingPunct="1"/>
          <a:endParaRPr lang="en-US" sz="1600" b="1" baseline="0">
            <a:solidFill>
              <a:schemeClr val="dk1"/>
            </a:solidFill>
            <a:latin typeface="+mn-lt"/>
            <a:ea typeface="+mn-ea"/>
            <a:cs typeface="+mn-cs"/>
          </a:endParaRPr>
        </a:p>
        <a:p>
          <a:pPr rtl="0" eaLnBrk="1" latinLnBrk="0" hangingPunct="1"/>
          <a:r>
            <a:rPr lang="en-US" sz="1600" b="1" baseline="0">
              <a:solidFill>
                <a:schemeClr val="dk1"/>
              </a:solidFill>
              <a:latin typeface="+mn-lt"/>
              <a:ea typeface="+mn-ea"/>
              <a:cs typeface="+mn-cs"/>
            </a:rPr>
            <a:t>Note here that both payment and interest compounding are consistent</a:t>
          </a:r>
        </a:p>
      </xdr:txBody>
    </xdr:sp>
    <xdr:clientData/>
  </xdr:twoCellAnchor>
  <xdr:twoCellAnchor>
    <xdr:from>
      <xdr:col>0</xdr:col>
      <xdr:colOff>0</xdr:colOff>
      <xdr:row>151</xdr:row>
      <xdr:rowOff>0</xdr:rowOff>
    </xdr:from>
    <xdr:to>
      <xdr:col>9</xdr:col>
      <xdr:colOff>142875</xdr:colOff>
      <xdr:row>158</xdr:row>
      <xdr:rowOff>152400</xdr:rowOff>
    </xdr:to>
    <xdr:sp macro="" textlink="">
      <xdr:nvSpPr>
        <xdr:cNvPr id="71" name="TextBox 70"/>
        <xdr:cNvSpPr txBox="1"/>
      </xdr:nvSpPr>
      <xdr:spPr>
        <a:xfrm>
          <a:off x="0" y="28517850"/>
          <a:ext cx="7534275" cy="1485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b="1" baseline="0">
              <a:solidFill>
                <a:schemeClr val="dk1"/>
              </a:solidFill>
              <a:latin typeface="+mn-lt"/>
              <a:ea typeface="+mn-ea"/>
              <a:cs typeface="+mn-cs"/>
            </a:rPr>
            <a:t>Suppose you want to buy a new computer system and the store is willing to sell it in monthly payments. The entire computer system costs $3500. The loan period is for 2 years and the interest rate is 16.9% with monthly compounding. What is your monthly payment?</a:t>
          </a:r>
        </a:p>
        <a:p>
          <a:pPr rtl="0" eaLnBrk="1" latinLnBrk="0" hangingPunct="1"/>
          <a:r>
            <a:rPr lang="en-US" sz="1600" b="1" baseline="0">
              <a:solidFill>
                <a:schemeClr val="dk1"/>
              </a:solidFill>
              <a:latin typeface="+mn-lt"/>
              <a:ea typeface="+mn-ea"/>
              <a:cs typeface="+mn-cs"/>
            </a:rPr>
            <a:t>Note here that both payment and interest compounding are consistent</a:t>
          </a:r>
        </a:p>
      </xdr:txBody>
    </xdr:sp>
    <xdr:clientData/>
  </xdr:twoCellAnchor>
  <xdr:twoCellAnchor>
    <xdr:from>
      <xdr:col>0</xdr:col>
      <xdr:colOff>0</xdr:colOff>
      <xdr:row>167</xdr:row>
      <xdr:rowOff>1</xdr:rowOff>
    </xdr:from>
    <xdr:to>
      <xdr:col>9</xdr:col>
      <xdr:colOff>142875</xdr:colOff>
      <xdr:row>174</xdr:row>
      <xdr:rowOff>152401</xdr:rowOff>
    </xdr:to>
    <xdr:sp macro="" textlink="">
      <xdr:nvSpPr>
        <xdr:cNvPr id="73" name="TextBox 72"/>
        <xdr:cNvSpPr txBox="1"/>
      </xdr:nvSpPr>
      <xdr:spPr>
        <a:xfrm>
          <a:off x="0" y="25469851"/>
          <a:ext cx="7534275" cy="1485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600" b="1" baseline="0">
              <a:solidFill>
                <a:schemeClr val="dk1"/>
              </a:solidFill>
              <a:latin typeface="+mn-lt"/>
              <a:ea typeface="+mn-ea"/>
              <a:cs typeface="+mn-cs"/>
            </a:rPr>
            <a:t>Suppose you want to buy a new computer system and the store is offering monthly payments option over 2 years. The entire computer system costs $3500. If interest rate is 15% and monthly payment is 180, would you rather pay in cash or monthly installments?</a:t>
          </a:r>
        </a:p>
        <a:p>
          <a:pPr rtl="0" eaLnBrk="1" latinLnBrk="0" hangingPunct="1"/>
          <a:r>
            <a:rPr lang="en-US" sz="1600" b="1" baseline="0">
              <a:solidFill>
                <a:schemeClr val="dk1"/>
              </a:solidFill>
              <a:latin typeface="+mn-lt"/>
              <a:ea typeface="+mn-ea"/>
              <a:cs typeface="+mn-cs"/>
            </a:rPr>
            <a:t>Note here that both payment and interest compounding are consistent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561975</xdr:colOff>
      <xdr:row>6</xdr:row>
      <xdr:rowOff>152400</xdr:rowOff>
    </xdr:to>
    <xdr:sp macro="" textlink="">
      <xdr:nvSpPr>
        <xdr:cNvPr id="2" name="TextBox 1"/>
        <xdr:cNvSpPr txBox="1"/>
      </xdr:nvSpPr>
      <xdr:spPr>
        <a:xfrm>
          <a:off x="0" y="0"/>
          <a:ext cx="7877175" cy="1295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Your uncle will sell you his bicycle shop for $240,000, with "seller financing," at a 6.0% nominal annual rate.  The terms of the loan would require you to make 12 equal end-of-month payments per year for 4 years, and then make an additional final (balloon) payment of $50,000 at the end of the last month.  What would your equal monthly payments be?</a:t>
          </a:r>
          <a:r>
            <a:rPr lang="en-US" sz="1400" b="1"/>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219075</xdr:colOff>
      <xdr:row>11</xdr:row>
      <xdr:rowOff>104775</xdr:rowOff>
    </xdr:to>
    <xdr:sp macro="" textlink="">
      <xdr:nvSpPr>
        <xdr:cNvPr id="3" name="TextBox 2"/>
        <xdr:cNvSpPr txBox="1"/>
      </xdr:nvSpPr>
      <xdr:spPr>
        <a:xfrm>
          <a:off x="0" y="1"/>
          <a:ext cx="9105900" cy="220027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Loan Amortizaition: </a:t>
          </a:r>
          <a:r>
            <a:rPr lang="en-US" sz="1200" b="1">
              <a:solidFill>
                <a:srgbClr val="0000FF"/>
              </a:solidFill>
              <a:latin typeface="+mn-lt"/>
              <a:ea typeface="+mn-ea"/>
              <a:cs typeface="+mn-cs"/>
            </a:rPr>
            <a:t>It is a loan that is repaid in equal payments over its life. </a:t>
          </a:r>
        </a:p>
        <a:p>
          <a:r>
            <a:rPr lang="en-US" sz="1200" b="1" baseline="0">
              <a:solidFill>
                <a:srgbClr val="0000FF"/>
              </a:solidFill>
              <a:latin typeface="+mn-lt"/>
              <a:ea typeface="+mn-ea"/>
              <a:cs typeface="+mn-cs"/>
            </a:rPr>
            <a:t> - </a:t>
          </a:r>
          <a:r>
            <a:rPr lang="en-US" sz="1200" b="1">
              <a:solidFill>
                <a:srgbClr val="0000FF"/>
              </a:solidFill>
              <a:latin typeface="+mn-lt"/>
              <a:ea typeface="+mn-ea"/>
              <a:cs typeface="+mn-cs"/>
            </a:rPr>
            <a:t>we can use an</a:t>
          </a:r>
          <a:r>
            <a:rPr lang="en-US" sz="1200" b="1" baseline="0">
              <a:solidFill>
                <a:srgbClr val="0000FF"/>
              </a:solidFill>
              <a:latin typeface="+mn-lt"/>
              <a:ea typeface="+mn-ea"/>
              <a:cs typeface="+mn-cs"/>
            </a:rPr>
            <a:t> Amotrization schedule to shows precisely how a loan will be repaid ( how much interest vs how much is paid to retire the loan </a:t>
          </a:r>
        </a:p>
        <a:p>
          <a:endParaRPr lang="en-US" sz="1200" b="1">
            <a:solidFill>
              <a:srgbClr val="0000FF"/>
            </a:solidFill>
            <a:latin typeface="+mn-lt"/>
            <a:ea typeface="+mn-ea"/>
            <a:cs typeface="+mn-cs"/>
          </a:endParaRPr>
        </a:p>
        <a:p>
          <a:pPr rtl="0" eaLnBrk="1" latinLnBrk="0" hangingPunct="1"/>
          <a:r>
            <a:rPr lang="en-US" sz="1200" b="1">
              <a:solidFill>
                <a:schemeClr val="dk1"/>
              </a:solidFill>
              <a:latin typeface="+mn-lt"/>
              <a:ea typeface="+mn-ea"/>
              <a:cs typeface="+mn-cs"/>
            </a:rPr>
            <a:t>EXAMPLE:  Suppose you borrowed $1,000 at a rate of 10% and must repay it in equal installments at the end of each of the next 3 years.  Construct an amortization schedule </a:t>
          </a:r>
        </a:p>
        <a:p>
          <a:pPr marL="0" marR="0" indent="0" defTabSz="914400" rtl="0" eaLnBrk="1" fontAlgn="auto" latinLnBrk="0" hangingPunct="1">
            <a:lnSpc>
              <a:spcPct val="100000"/>
            </a:lnSpc>
            <a:spcBef>
              <a:spcPts val="0"/>
            </a:spcBef>
            <a:spcAft>
              <a:spcPts val="0"/>
            </a:spcAft>
            <a:buClrTx/>
            <a:buSzTx/>
            <a:buFontTx/>
            <a:buNone/>
            <a:tabLst/>
            <a:defRPr/>
          </a:pPr>
          <a:endParaRPr lang="en-US" sz="1200" b="1">
            <a:solidFill>
              <a:schemeClr val="dk1"/>
            </a:solidFill>
            <a:latin typeface="+mn-lt"/>
            <a:ea typeface="+mn-ea"/>
            <a:cs typeface="+mn-cs"/>
          </a:endParaRPr>
        </a:p>
        <a:p>
          <a:pPr rtl="0" eaLnBrk="1" latinLnBrk="0" hangingPunct="1"/>
          <a:r>
            <a:rPr lang="en-US" sz="1200" b="1">
              <a:solidFill>
                <a:schemeClr val="dk1"/>
              </a:solidFill>
              <a:latin typeface="+mn-lt"/>
              <a:ea typeface="+mn-ea"/>
              <a:cs typeface="+mn-cs"/>
            </a:rPr>
            <a:t>steps: </a:t>
          </a:r>
        </a:p>
        <a:p>
          <a:pPr rtl="0" eaLnBrk="1" latinLnBrk="0" hangingPunct="1"/>
          <a:r>
            <a:rPr lang="en-US" sz="1200" b="1">
              <a:solidFill>
                <a:schemeClr val="dk1"/>
              </a:solidFill>
              <a:latin typeface="+mn-lt"/>
              <a:ea typeface="+mn-ea"/>
              <a:cs typeface="+mn-cs"/>
            </a:rPr>
            <a:t>1- Find the Required Annual Payment.</a:t>
          </a:r>
        </a:p>
        <a:p>
          <a:pPr rtl="0" eaLnBrk="1" latinLnBrk="0" hangingPunct="1"/>
          <a:r>
            <a:rPr lang="en-US" sz="1200" b="1">
              <a:solidFill>
                <a:schemeClr val="dk1"/>
              </a:solidFill>
              <a:latin typeface="+mn-lt"/>
              <a:ea typeface="+mn-ea"/>
              <a:cs typeface="+mn-cs"/>
            </a:rPr>
            <a:t>2- Constructing an Amortization Table</a:t>
          </a:r>
        </a:p>
        <a:p>
          <a:pPr rtl="0" eaLnBrk="1" latinLnBrk="0" hangingPunct="1"/>
          <a:endParaRPr lang="en-US" sz="1200" b="1">
            <a:solidFill>
              <a:schemeClr val="dk1"/>
            </a:solidFill>
            <a:latin typeface="+mn-lt"/>
            <a:ea typeface="+mn-ea"/>
            <a:cs typeface="+mn-cs"/>
          </a:endParaRPr>
        </a:p>
        <a:p>
          <a:endParaRPr lang="en-US" sz="1200" b="1">
            <a:solidFill>
              <a:schemeClr val="dk1"/>
            </a:solidFill>
            <a:latin typeface="+mn-lt"/>
            <a:ea typeface="+mn-ea"/>
            <a:cs typeface="+mn-cs"/>
          </a:endParaRPr>
        </a:p>
      </xdr:txBody>
    </xdr:sp>
    <xdr:clientData/>
  </xdr:twoCellAnchor>
  <xdr:twoCellAnchor>
    <xdr:from>
      <xdr:col>0</xdr:col>
      <xdr:colOff>0</xdr:colOff>
      <xdr:row>14</xdr:row>
      <xdr:rowOff>0</xdr:rowOff>
    </xdr:from>
    <xdr:to>
      <xdr:col>6</xdr:col>
      <xdr:colOff>38099</xdr:colOff>
      <xdr:row>15</xdr:row>
      <xdr:rowOff>123825</xdr:rowOff>
    </xdr:to>
    <xdr:sp macro="" textlink="">
      <xdr:nvSpPr>
        <xdr:cNvPr id="5" name="TextBox 4"/>
        <xdr:cNvSpPr txBox="1"/>
      </xdr:nvSpPr>
      <xdr:spPr>
        <a:xfrm>
          <a:off x="0" y="2667000"/>
          <a:ext cx="5267324" cy="3143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200" b="1">
              <a:solidFill>
                <a:schemeClr val="dk1"/>
              </a:solidFill>
              <a:latin typeface="+mn-lt"/>
              <a:ea typeface="+mn-ea"/>
              <a:cs typeface="+mn-cs"/>
            </a:rPr>
            <a:t>1- Find the Required Annual Payment.</a:t>
          </a:r>
        </a:p>
        <a:p>
          <a:pPr rtl="0" eaLnBrk="1" latinLnBrk="0" hangingPunct="1"/>
          <a:endParaRPr lang="en-US" sz="1200" b="1">
            <a:solidFill>
              <a:schemeClr val="dk1"/>
            </a:solidFill>
            <a:latin typeface="+mn-lt"/>
            <a:ea typeface="+mn-ea"/>
            <a:cs typeface="+mn-cs"/>
          </a:endParaRPr>
        </a:p>
        <a:p>
          <a:endParaRPr lang="en-US" sz="1200" b="1">
            <a:solidFill>
              <a:schemeClr val="dk1"/>
            </a:solidFill>
            <a:latin typeface="+mn-lt"/>
            <a:ea typeface="+mn-ea"/>
            <a:cs typeface="+mn-cs"/>
          </a:endParaRPr>
        </a:p>
      </xdr:txBody>
    </xdr:sp>
    <xdr:clientData/>
  </xdr:twoCellAnchor>
  <xdr:twoCellAnchor>
    <xdr:from>
      <xdr:col>0</xdr:col>
      <xdr:colOff>0</xdr:colOff>
      <xdr:row>25</xdr:row>
      <xdr:rowOff>0</xdr:rowOff>
    </xdr:from>
    <xdr:to>
      <xdr:col>6</xdr:col>
      <xdr:colOff>47625</xdr:colOff>
      <xdr:row>26</xdr:row>
      <xdr:rowOff>123825</xdr:rowOff>
    </xdr:to>
    <xdr:sp macro="" textlink="">
      <xdr:nvSpPr>
        <xdr:cNvPr id="6" name="TextBox 5"/>
        <xdr:cNvSpPr txBox="1"/>
      </xdr:nvSpPr>
      <xdr:spPr>
        <a:xfrm>
          <a:off x="0" y="4191000"/>
          <a:ext cx="5276850" cy="3143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200" b="1">
              <a:solidFill>
                <a:schemeClr val="dk1"/>
              </a:solidFill>
              <a:latin typeface="+mn-lt"/>
              <a:ea typeface="+mn-ea"/>
              <a:cs typeface="+mn-cs"/>
            </a:rPr>
            <a:t>2- Constructing an Amortization Table</a:t>
          </a:r>
        </a:p>
        <a:p>
          <a:pPr rtl="0" eaLnBrk="1" latinLnBrk="0" hangingPunct="1"/>
          <a:endParaRPr lang="en-US" sz="1200" b="1">
            <a:solidFill>
              <a:schemeClr val="dk1"/>
            </a:solidFill>
            <a:latin typeface="+mn-lt"/>
            <a:ea typeface="+mn-ea"/>
            <a:cs typeface="+mn-cs"/>
          </a:endParaRPr>
        </a:p>
        <a:p>
          <a:endParaRPr lang="en-US" sz="1200" b="1">
            <a:solidFill>
              <a:schemeClr val="dk1"/>
            </a:solidFill>
            <a:latin typeface="+mn-lt"/>
            <a:ea typeface="+mn-ea"/>
            <a:cs typeface="+mn-cs"/>
          </a:endParaRPr>
        </a:p>
      </xdr:txBody>
    </xdr:sp>
    <xdr:clientData/>
  </xdr:twoCellAnchor>
  <xdr:twoCellAnchor>
    <xdr:from>
      <xdr:col>0</xdr:col>
      <xdr:colOff>95250</xdr:colOff>
      <xdr:row>34</xdr:row>
      <xdr:rowOff>142875</xdr:rowOff>
    </xdr:from>
    <xdr:to>
      <xdr:col>4</xdr:col>
      <xdr:colOff>409575</xdr:colOff>
      <xdr:row>44</xdr:row>
      <xdr:rowOff>171450</xdr:rowOff>
    </xdr:to>
    <xdr:graphicFrame macro="">
      <xdr:nvGraphicFramePr>
        <xdr:cNvPr id="101" name="Chart 10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47</xdr:row>
      <xdr:rowOff>0</xdr:rowOff>
    </xdr:from>
    <xdr:to>
      <xdr:col>6</xdr:col>
      <xdr:colOff>123826</xdr:colOff>
      <xdr:row>48</xdr:row>
      <xdr:rowOff>123825</xdr:rowOff>
    </xdr:to>
    <xdr:sp macro="" textlink="">
      <xdr:nvSpPr>
        <xdr:cNvPr id="7" name="TextBox 6"/>
        <xdr:cNvSpPr txBox="1"/>
      </xdr:nvSpPr>
      <xdr:spPr>
        <a:xfrm>
          <a:off x="1" y="9020175"/>
          <a:ext cx="5353050" cy="3143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200" b="1">
              <a:solidFill>
                <a:schemeClr val="dk1"/>
              </a:solidFill>
              <a:latin typeface="+mn-lt"/>
              <a:ea typeface="+mn-ea"/>
              <a:cs typeface="+mn-cs"/>
            </a:rPr>
            <a:t>If payment of the loan</a:t>
          </a:r>
          <a:r>
            <a:rPr lang="en-US" sz="1200" b="1" baseline="0">
              <a:solidFill>
                <a:schemeClr val="dk1"/>
              </a:solidFill>
              <a:latin typeface="+mn-lt"/>
              <a:ea typeface="+mn-ea"/>
              <a:cs typeface="+mn-cs"/>
            </a:rPr>
            <a:t> was scheduled every 6 month</a:t>
          </a:r>
          <a:endParaRPr lang="en-US" sz="1200" b="1">
            <a:solidFill>
              <a:schemeClr val="dk1"/>
            </a:solidFill>
            <a:latin typeface="+mn-lt"/>
            <a:ea typeface="+mn-ea"/>
            <a:cs typeface="+mn-cs"/>
          </a:endParaRPr>
        </a:p>
        <a:p>
          <a:pPr rtl="0" eaLnBrk="1" latinLnBrk="0" hangingPunct="1"/>
          <a:endParaRPr lang="en-US" sz="1200" b="1">
            <a:solidFill>
              <a:schemeClr val="dk1"/>
            </a:solidFill>
            <a:latin typeface="+mn-lt"/>
            <a:ea typeface="+mn-ea"/>
            <a:cs typeface="+mn-cs"/>
          </a:endParaRPr>
        </a:p>
        <a:p>
          <a:endParaRPr lang="en-US" sz="1200" b="1">
            <a:solidFill>
              <a:schemeClr val="dk1"/>
            </a:solidFill>
            <a:latin typeface="+mn-lt"/>
            <a:ea typeface="+mn-ea"/>
            <a:cs typeface="+mn-cs"/>
          </a:endParaRPr>
        </a:p>
      </xdr:txBody>
    </xdr:sp>
    <xdr:clientData/>
  </xdr:twoCellAnchor>
  <xdr:twoCellAnchor>
    <xdr:from>
      <xdr:col>7</xdr:col>
      <xdr:colOff>171449</xdr:colOff>
      <xdr:row>14</xdr:row>
      <xdr:rowOff>0</xdr:rowOff>
    </xdr:from>
    <xdr:to>
      <xdr:col>16</xdr:col>
      <xdr:colOff>28574</xdr:colOff>
      <xdr:row>15</xdr:row>
      <xdr:rowOff>123825</xdr:rowOff>
    </xdr:to>
    <xdr:sp macro="" textlink="">
      <xdr:nvSpPr>
        <xdr:cNvPr id="8" name="TextBox 7"/>
        <xdr:cNvSpPr txBox="1"/>
      </xdr:nvSpPr>
      <xdr:spPr>
        <a:xfrm>
          <a:off x="6010274" y="2667000"/>
          <a:ext cx="5362575" cy="314325"/>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200" b="1">
              <a:solidFill>
                <a:schemeClr val="dk1"/>
              </a:solidFill>
              <a:latin typeface="+mn-lt"/>
              <a:ea typeface="+mn-ea"/>
              <a:cs typeface="+mn-cs"/>
            </a:rPr>
            <a:t>In a typical bank in Saudi</a:t>
          </a:r>
          <a:r>
            <a:rPr lang="en-US" sz="1200" b="1" baseline="0">
              <a:solidFill>
                <a:schemeClr val="dk1"/>
              </a:solidFill>
              <a:latin typeface="+mn-lt"/>
              <a:ea typeface="+mn-ea"/>
              <a:cs typeface="+mn-cs"/>
            </a:rPr>
            <a:t> Arabia</a:t>
          </a:r>
          <a:endParaRPr lang="en-US" sz="1200" b="1">
            <a:solidFill>
              <a:schemeClr val="dk1"/>
            </a:solidFill>
            <a:latin typeface="+mn-lt"/>
            <a:ea typeface="+mn-ea"/>
            <a:cs typeface="+mn-cs"/>
          </a:endParaRPr>
        </a:p>
        <a:p>
          <a:pPr rtl="0" eaLnBrk="1" latinLnBrk="0" hangingPunct="1"/>
          <a:endParaRPr lang="en-US" sz="1200" b="1">
            <a:solidFill>
              <a:schemeClr val="dk1"/>
            </a:solidFill>
            <a:latin typeface="+mn-lt"/>
            <a:ea typeface="+mn-ea"/>
            <a:cs typeface="+mn-cs"/>
          </a:endParaRPr>
        </a:p>
        <a:p>
          <a:endParaRPr lang="en-US" sz="1200" b="1">
            <a:solidFill>
              <a:schemeClr val="dk1"/>
            </a:solidFill>
            <a:latin typeface="+mn-lt"/>
            <a:ea typeface="+mn-ea"/>
            <a:cs typeface="+mn-cs"/>
          </a:endParaRPr>
        </a:p>
      </xdr:txBody>
    </xdr:sp>
    <xdr:clientData/>
  </xdr:twoCellAnchor>
  <xdr:twoCellAnchor>
    <xdr:from>
      <xdr:col>7</xdr:col>
      <xdr:colOff>0</xdr:colOff>
      <xdr:row>47</xdr:row>
      <xdr:rowOff>0</xdr:rowOff>
    </xdr:from>
    <xdr:to>
      <xdr:col>15</xdr:col>
      <xdr:colOff>466725</xdr:colOff>
      <xdr:row>48</xdr:row>
      <xdr:rowOff>123825</xdr:rowOff>
    </xdr:to>
    <xdr:sp macro="" textlink="">
      <xdr:nvSpPr>
        <xdr:cNvPr id="11" name="TextBox 10"/>
        <xdr:cNvSpPr txBox="1"/>
      </xdr:nvSpPr>
      <xdr:spPr>
        <a:xfrm>
          <a:off x="5838825" y="9020175"/>
          <a:ext cx="6800850" cy="314325"/>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200" b="1">
              <a:solidFill>
                <a:schemeClr val="dk1"/>
              </a:solidFill>
              <a:latin typeface="+mn-lt"/>
              <a:ea typeface="+mn-ea"/>
              <a:cs typeface="+mn-cs"/>
            </a:rPr>
            <a:t>In a typical bank in Saudi</a:t>
          </a:r>
          <a:r>
            <a:rPr lang="en-US" sz="1200" b="1" baseline="0">
              <a:solidFill>
                <a:schemeClr val="dk1"/>
              </a:solidFill>
              <a:latin typeface="+mn-lt"/>
              <a:ea typeface="+mn-ea"/>
              <a:cs typeface="+mn-cs"/>
            </a:rPr>
            <a:t> Arabia</a:t>
          </a:r>
          <a:endParaRPr lang="en-US" sz="1200" b="1">
            <a:solidFill>
              <a:schemeClr val="dk1"/>
            </a:solidFill>
            <a:latin typeface="+mn-lt"/>
            <a:ea typeface="+mn-ea"/>
            <a:cs typeface="+mn-cs"/>
          </a:endParaRPr>
        </a:p>
        <a:p>
          <a:pPr rtl="0" eaLnBrk="1" latinLnBrk="0" hangingPunct="1"/>
          <a:endParaRPr lang="en-US" sz="1200" b="1">
            <a:solidFill>
              <a:schemeClr val="dk1"/>
            </a:solidFill>
            <a:latin typeface="+mn-lt"/>
            <a:ea typeface="+mn-ea"/>
            <a:cs typeface="+mn-cs"/>
          </a:endParaRPr>
        </a:p>
        <a:p>
          <a:endParaRPr lang="en-US" sz="1200" b="1">
            <a:solidFill>
              <a:schemeClr val="dk1"/>
            </a:solidFill>
            <a:latin typeface="+mn-lt"/>
            <a:ea typeface="+mn-ea"/>
            <a:cs typeface="+mn-cs"/>
          </a:endParaRPr>
        </a:p>
      </xdr:txBody>
    </xdr:sp>
    <xdr:clientData/>
  </xdr:twoCellAnchor>
  <xdr:twoCellAnchor>
    <xdr:from>
      <xdr:col>6</xdr:col>
      <xdr:colOff>609599</xdr:colOff>
      <xdr:row>25</xdr:row>
      <xdr:rowOff>0</xdr:rowOff>
    </xdr:from>
    <xdr:to>
      <xdr:col>14</xdr:col>
      <xdr:colOff>371474</xdr:colOff>
      <xdr:row>26</xdr:row>
      <xdr:rowOff>123825</xdr:rowOff>
    </xdr:to>
    <xdr:sp macro="" textlink="">
      <xdr:nvSpPr>
        <xdr:cNvPr id="12" name="TextBox 11"/>
        <xdr:cNvSpPr txBox="1"/>
      </xdr:nvSpPr>
      <xdr:spPr>
        <a:xfrm>
          <a:off x="5838824" y="4810125"/>
          <a:ext cx="6143625" cy="3143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200" b="1">
              <a:solidFill>
                <a:schemeClr val="dk1"/>
              </a:solidFill>
              <a:latin typeface="+mn-lt"/>
              <a:ea typeface="+mn-ea"/>
              <a:cs typeface="+mn-cs"/>
            </a:rPr>
            <a:t>2- Constructing a loan payment Table</a:t>
          </a:r>
        </a:p>
        <a:p>
          <a:pPr rtl="0" eaLnBrk="1" latinLnBrk="0" hangingPunct="1"/>
          <a:endParaRPr lang="en-US" sz="1200" b="1">
            <a:solidFill>
              <a:schemeClr val="dk1"/>
            </a:solidFill>
            <a:latin typeface="+mn-lt"/>
            <a:ea typeface="+mn-ea"/>
            <a:cs typeface="+mn-cs"/>
          </a:endParaRPr>
        </a:p>
        <a:p>
          <a:endParaRPr lang="en-US" sz="1200" b="1">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G21" sqref="G21"/>
    </sheetView>
  </sheetViews>
  <sheetFormatPr defaultRowHeight="15" x14ac:dyDescent="0.25"/>
  <sheetData>
    <row r="1" spans="1:2" x14ac:dyDescent="0.25">
      <c r="A1" s="21"/>
      <c r="B1" s="14" t="s">
        <v>80</v>
      </c>
    </row>
    <row r="2" spans="1:2" x14ac:dyDescent="0.25">
      <c r="A2" s="45"/>
      <c r="B2" s="14" t="s">
        <v>81</v>
      </c>
    </row>
  </sheetData>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P68"/>
  <sheetViews>
    <sheetView showGridLines="0" tabSelected="1" workbookViewId="0">
      <selection activeCell="M10" sqref="M10"/>
    </sheetView>
  </sheetViews>
  <sheetFormatPr defaultRowHeight="15" x14ac:dyDescent="0.25"/>
  <cols>
    <col min="1" max="1" width="13.85546875" customWidth="1"/>
    <col min="2" max="2" width="18.85546875" bestFit="1" customWidth="1"/>
    <col min="3" max="3" width="10.140625" customWidth="1"/>
    <col min="4" max="4" width="10.5703125" bestFit="1" customWidth="1"/>
    <col min="5" max="5" width="9.28515625" bestFit="1" customWidth="1"/>
    <col min="6" max="6" width="15.7109375" bestFit="1" customWidth="1"/>
    <col min="9" max="9" width="18.7109375" customWidth="1"/>
    <col min="11" max="11" width="13.140625" customWidth="1"/>
    <col min="12" max="12" width="9.42578125" bestFit="1" customWidth="1"/>
    <col min="13" max="13" width="16.42578125" customWidth="1"/>
    <col min="14" max="14" width="10.5703125" customWidth="1"/>
    <col min="15" max="15" width="8.42578125" customWidth="1"/>
  </cols>
  <sheetData>
    <row r="17" spans="1:16" x14ac:dyDescent="0.25">
      <c r="A17" t="s">
        <v>15</v>
      </c>
      <c r="B17">
        <v>3</v>
      </c>
      <c r="I17" t="s">
        <v>15</v>
      </c>
      <c r="K17">
        <v>3</v>
      </c>
    </row>
    <row r="18" spans="1:16" x14ac:dyDescent="0.25">
      <c r="A18" t="s">
        <v>16</v>
      </c>
      <c r="B18" s="2">
        <v>0.1</v>
      </c>
      <c r="I18" t="s">
        <v>16</v>
      </c>
      <c r="K18" s="2">
        <v>0.1</v>
      </c>
    </row>
    <row r="19" spans="1:16" x14ac:dyDescent="0.25">
      <c r="A19" t="s">
        <v>14</v>
      </c>
      <c r="B19">
        <v>1000</v>
      </c>
      <c r="I19" t="s">
        <v>14</v>
      </c>
      <c r="K19">
        <v>1000</v>
      </c>
    </row>
    <row r="20" spans="1:16" ht="15.75" thickBot="1" x14ac:dyDescent="0.3">
      <c r="A20" t="s">
        <v>13</v>
      </c>
      <c r="B20">
        <v>0</v>
      </c>
      <c r="I20" t="s">
        <v>13</v>
      </c>
      <c r="K20">
        <v>0</v>
      </c>
    </row>
    <row r="21" spans="1:16" ht="15.75" thickBot="1" x14ac:dyDescent="0.3">
      <c r="A21" s="65" t="s">
        <v>17</v>
      </c>
      <c r="B21" s="66">
        <f>PMT(B18,B17,-B19,B20,0)</f>
        <v>402.11480362537776</v>
      </c>
      <c r="C21" s="44"/>
      <c r="I21" s="289" t="s">
        <v>163</v>
      </c>
      <c r="J21" s="287"/>
      <c r="K21" s="290">
        <f>K18*K19*K17</f>
        <v>300</v>
      </c>
    </row>
    <row r="22" spans="1:16" ht="15.75" thickBot="1" x14ac:dyDescent="0.3">
      <c r="A22" s="289" t="s">
        <v>162</v>
      </c>
      <c r="B22" s="295"/>
      <c r="C22" s="296">
        <f>(B21*B17)-B19</f>
        <v>206.34441087613322</v>
      </c>
      <c r="I22" s="293" t="s">
        <v>167</v>
      </c>
      <c r="J22" s="49"/>
      <c r="K22" s="294">
        <f>(K19+K21)/K17</f>
        <v>433.33333333333331</v>
      </c>
    </row>
    <row r="23" spans="1:16" ht="15.75" thickBot="1" x14ac:dyDescent="0.3"/>
    <row r="24" spans="1:16" ht="15.75" thickBot="1" x14ac:dyDescent="0.3">
      <c r="H24" s="291" t="s">
        <v>165</v>
      </c>
      <c r="I24" s="288"/>
      <c r="J24" s="288"/>
      <c r="K24" s="288"/>
      <c r="L24" s="288"/>
      <c r="M24" s="288"/>
      <c r="N24" s="292">
        <f>K21/C22-1</f>
        <v>0.45387994143484423</v>
      </c>
      <c r="P24" s="109"/>
    </row>
    <row r="27" spans="1:16" x14ac:dyDescent="0.25">
      <c r="G27" s="151"/>
      <c r="H27" s="4"/>
    </row>
    <row r="28" spans="1:16" x14ac:dyDescent="0.25">
      <c r="B28" s="64">
        <v>1</v>
      </c>
      <c r="C28" s="64">
        <v>2</v>
      </c>
      <c r="D28" s="64">
        <v>3</v>
      </c>
      <c r="E28" s="64">
        <v>4</v>
      </c>
      <c r="F28" s="64">
        <v>5</v>
      </c>
      <c r="G28" s="152"/>
      <c r="I28" s="284">
        <v>1</v>
      </c>
      <c r="J28" s="284">
        <v>2</v>
      </c>
      <c r="K28" s="284">
        <v>3</v>
      </c>
      <c r="L28" s="284">
        <v>4</v>
      </c>
      <c r="M28" s="284">
        <v>5</v>
      </c>
    </row>
    <row r="29" spans="1:16" x14ac:dyDescent="0.25">
      <c r="B29" s="64"/>
      <c r="C29" s="64"/>
      <c r="D29" s="64" t="s">
        <v>115</v>
      </c>
      <c r="E29" s="154" t="str">
        <f>"2-3"</f>
        <v>2-3</v>
      </c>
      <c r="F29" s="64" t="str">
        <f>"1-4"</f>
        <v>1-4</v>
      </c>
      <c r="G29" s="152"/>
      <c r="I29" s="284"/>
      <c r="J29" s="284"/>
      <c r="K29" s="284" t="s">
        <v>115</v>
      </c>
      <c r="L29" s="154" t="str">
        <f>"2-3"</f>
        <v>2-3</v>
      </c>
      <c r="M29" s="284" t="str">
        <f>"1-4"</f>
        <v>1-4</v>
      </c>
    </row>
    <row r="30" spans="1:16" ht="15.75" thickBot="1" x14ac:dyDescent="0.3">
      <c r="A30" s="150" t="s">
        <v>109</v>
      </c>
      <c r="B30" s="150" t="s">
        <v>110</v>
      </c>
      <c r="C30" s="150" t="s">
        <v>17</v>
      </c>
      <c r="D30" s="150" t="s">
        <v>111</v>
      </c>
      <c r="E30" s="150" t="s">
        <v>112</v>
      </c>
      <c r="F30" s="150" t="s">
        <v>113</v>
      </c>
      <c r="G30" s="4"/>
      <c r="H30" s="150" t="s">
        <v>109</v>
      </c>
      <c r="I30" s="150" t="s">
        <v>110</v>
      </c>
      <c r="J30" s="150" t="s">
        <v>17</v>
      </c>
      <c r="K30" s="150" t="s">
        <v>111</v>
      </c>
      <c r="L30" s="150" t="s">
        <v>112</v>
      </c>
      <c r="M30" s="150" t="s">
        <v>113</v>
      </c>
    </row>
    <row r="31" spans="1:16" x14ac:dyDescent="0.25">
      <c r="A31" s="4">
        <v>1</v>
      </c>
      <c r="B31" s="153">
        <f>B19</f>
        <v>1000</v>
      </c>
      <c r="C31" s="160">
        <f>$B$21</f>
        <v>402.11480362537776</v>
      </c>
      <c r="D31" s="153">
        <f>B31*$B$18</f>
        <v>100</v>
      </c>
      <c r="E31" s="153">
        <f>C31-D31</f>
        <v>302.11480362537776</v>
      </c>
      <c r="F31" s="153">
        <f>B31-E31</f>
        <v>697.88519637462218</v>
      </c>
      <c r="H31" s="4">
        <v>1</v>
      </c>
      <c r="I31" s="153">
        <f>$K$19</f>
        <v>1000</v>
      </c>
      <c r="J31" s="285">
        <f>$K$22</f>
        <v>433.33333333333331</v>
      </c>
      <c r="K31" s="153">
        <f>$K$18*$K$19</f>
        <v>100</v>
      </c>
      <c r="L31" s="153">
        <f>J31-K31</f>
        <v>333.33333333333331</v>
      </c>
      <c r="M31" s="153">
        <f>I31-L31</f>
        <v>666.66666666666674</v>
      </c>
    </row>
    <row r="32" spans="1:16" x14ac:dyDescent="0.25">
      <c r="A32" s="4">
        <v>2</v>
      </c>
      <c r="B32" s="153">
        <f>F31</f>
        <v>697.88519637462218</v>
      </c>
      <c r="C32" s="285">
        <f t="shared" ref="C32" si="0">$B$21</f>
        <v>402.11480362537776</v>
      </c>
      <c r="D32" s="153">
        <f>B32*$B$18</f>
        <v>69.788519637462215</v>
      </c>
      <c r="E32" s="153">
        <f t="shared" ref="E32" si="1">C32-D32</f>
        <v>332.32628398791553</v>
      </c>
      <c r="F32" s="153">
        <f t="shared" ref="F32" si="2">B32-E32</f>
        <v>365.55891238670665</v>
      </c>
      <c r="H32" s="4">
        <v>2</v>
      </c>
      <c r="I32" s="153">
        <f>M31</f>
        <v>666.66666666666674</v>
      </c>
      <c r="J32" s="285">
        <f t="shared" ref="J32:J33" si="3">$K$22</f>
        <v>433.33333333333331</v>
      </c>
      <c r="K32" s="153">
        <f t="shared" ref="K32:K33" si="4">$K$18*$K$19</f>
        <v>100</v>
      </c>
      <c r="L32" s="153">
        <f>J32-K32</f>
        <v>333.33333333333331</v>
      </c>
      <c r="M32" s="153">
        <f>I32-L32</f>
        <v>333.33333333333343</v>
      </c>
    </row>
    <row r="33" spans="1:13" ht="15.75" thickBot="1" x14ac:dyDescent="0.3">
      <c r="A33" s="10">
        <v>3</v>
      </c>
      <c r="B33" s="155">
        <f>F32</f>
        <v>365.55891238670665</v>
      </c>
      <c r="C33" s="286">
        <f>$B$21</f>
        <v>402.11480362537776</v>
      </c>
      <c r="D33" s="155">
        <f>B33*$B$18</f>
        <v>36.555891238670668</v>
      </c>
      <c r="E33" s="155">
        <f t="shared" ref="E33" si="5">C33-D33</f>
        <v>365.55891238670711</v>
      </c>
      <c r="F33" s="155">
        <f>B33-E33</f>
        <v>-4.5474735088646412E-13</v>
      </c>
      <c r="H33" s="10">
        <v>3</v>
      </c>
      <c r="I33" s="155">
        <f>M32</f>
        <v>333.33333333333343</v>
      </c>
      <c r="J33" s="286">
        <f t="shared" si="3"/>
        <v>433.33333333333331</v>
      </c>
      <c r="K33" s="155">
        <f t="shared" si="4"/>
        <v>100</v>
      </c>
      <c r="L33" s="155">
        <f t="shared" ref="L33" si="6">J33-K33</f>
        <v>333.33333333333331</v>
      </c>
      <c r="M33" s="155">
        <f t="shared" ref="M33" si="7">I33-L33</f>
        <v>0</v>
      </c>
    </row>
    <row r="34" spans="1:13" x14ac:dyDescent="0.25">
      <c r="A34" s="14" t="s">
        <v>114</v>
      </c>
      <c r="B34" s="158" t="s">
        <v>43</v>
      </c>
      <c r="C34" s="156">
        <f t="shared" ref="C34:E34" si="8">SUM(C31:C33)</f>
        <v>1206.3444108761332</v>
      </c>
      <c r="D34" s="156">
        <f t="shared" si="8"/>
        <v>206.34441087613288</v>
      </c>
      <c r="E34" s="156">
        <f t="shared" si="8"/>
        <v>1000.0000000000005</v>
      </c>
      <c r="F34" s="157" t="s">
        <v>43</v>
      </c>
      <c r="H34" s="14" t="s">
        <v>114</v>
      </c>
      <c r="I34" s="158" t="s">
        <v>43</v>
      </c>
      <c r="J34" s="156">
        <f t="shared" ref="J34:L34" si="9">SUM(J31:J33)</f>
        <v>1300</v>
      </c>
      <c r="K34" s="156">
        <f t="shared" si="9"/>
        <v>300</v>
      </c>
      <c r="L34" s="156">
        <f t="shared" si="9"/>
        <v>1000</v>
      </c>
      <c r="M34" s="157" t="s">
        <v>43</v>
      </c>
    </row>
    <row r="47" spans="1:13" x14ac:dyDescent="0.25">
      <c r="A47" s="14"/>
      <c r="B47" s="158"/>
      <c r="C47" s="156"/>
      <c r="D47" s="156"/>
      <c r="E47" s="156"/>
      <c r="F47" s="157"/>
    </row>
    <row r="50" spans="1:14" x14ac:dyDescent="0.25">
      <c r="A50" s="14" t="s">
        <v>65</v>
      </c>
      <c r="B50">
        <v>2</v>
      </c>
      <c r="I50" s="14" t="s">
        <v>164</v>
      </c>
      <c r="K50">
        <v>2</v>
      </c>
    </row>
    <row r="51" spans="1:14" x14ac:dyDescent="0.25">
      <c r="A51" s="65" t="s">
        <v>116</v>
      </c>
      <c r="B51" s="65">
        <f>B50*B17</f>
        <v>6</v>
      </c>
      <c r="I51" t="s">
        <v>15</v>
      </c>
      <c r="K51">
        <v>3</v>
      </c>
    </row>
    <row r="52" spans="1:14" x14ac:dyDescent="0.25">
      <c r="A52" s="65" t="s">
        <v>117</v>
      </c>
      <c r="B52" s="159">
        <f>B18/B50</f>
        <v>0.05</v>
      </c>
      <c r="I52" t="s">
        <v>16</v>
      </c>
      <c r="K52" s="2">
        <v>0.1</v>
      </c>
    </row>
    <row r="53" spans="1:14" x14ac:dyDescent="0.25">
      <c r="A53" s="14" t="s">
        <v>14</v>
      </c>
      <c r="B53">
        <f>B19</f>
        <v>1000</v>
      </c>
      <c r="I53" s="14" t="s">
        <v>166</v>
      </c>
      <c r="K53" s="13">
        <f>K52/K50</f>
        <v>0.05</v>
      </c>
    </row>
    <row r="54" spans="1:14" x14ac:dyDescent="0.25">
      <c r="A54" s="14" t="s">
        <v>13</v>
      </c>
      <c r="B54">
        <f>B20</f>
        <v>0</v>
      </c>
      <c r="I54" t="s">
        <v>14</v>
      </c>
      <c r="K54">
        <v>1000</v>
      </c>
    </row>
    <row r="55" spans="1:14" ht="15.75" thickBot="1" x14ac:dyDescent="0.3">
      <c r="A55" s="65" t="s">
        <v>17</v>
      </c>
      <c r="B55" s="66">
        <f>PMT(B52,B51,-B53,B54,0)</f>
        <v>197.01746811018828</v>
      </c>
      <c r="I55" t="s">
        <v>13</v>
      </c>
      <c r="K55">
        <v>0</v>
      </c>
    </row>
    <row r="56" spans="1:14" ht="15.75" thickBot="1" x14ac:dyDescent="0.3">
      <c r="A56" s="289" t="s">
        <v>162</v>
      </c>
      <c r="B56" s="295"/>
      <c r="C56" s="296">
        <f>(B55*B51)-B53</f>
        <v>182.10480866112971</v>
      </c>
      <c r="I56" s="289" t="s">
        <v>163</v>
      </c>
      <c r="J56" s="287"/>
      <c r="K56" s="290">
        <f>K53*K54*K51*K50</f>
        <v>300</v>
      </c>
    </row>
    <row r="57" spans="1:14" ht="15.75" thickBot="1" x14ac:dyDescent="0.3">
      <c r="A57" s="297"/>
      <c r="B57" s="297"/>
      <c r="C57" s="298"/>
      <c r="D57" s="44"/>
      <c r="I57" s="293" t="s">
        <v>168</v>
      </c>
      <c r="J57" s="49"/>
      <c r="K57" s="294">
        <f>(K54+K56)/(K51*K50)</f>
        <v>216.66666666666666</v>
      </c>
    </row>
    <row r="58" spans="1:14" ht="15.75" thickBot="1" x14ac:dyDescent="0.3">
      <c r="A58" s="297"/>
      <c r="B58" s="297"/>
      <c r="C58" s="298"/>
      <c r="D58" s="44"/>
      <c r="H58" s="291" t="s">
        <v>165</v>
      </c>
      <c r="I58" s="288"/>
      <c r="J58" s="288"/>
      <c r="K58" s="288"/>
      <c r="L58" s="288"/>
      <c r="M58" s="288"/>
      <c r="N58" s="292">
        <f>K56/C56-1</f>
        <v>0.64740295550490323</v>
      </c>
    </row>
    <row r="59" spans="1:14" x14ac:dyDescent="0.25">
      <c r="B59" s="149">
        <v>1</v>
      </c>
      <c r="C59" s="149">
        <v>2</v>
      </c>
      <c r="D59" s="149">
        <v>3</v>
      </c>
      <c r="E59" s="149">
        <v>4</v>
      </c>
      <c r="F59" s="149">
        <v>5</v>
      </c>
      <c r="I59" s="284">
        <v>1</v>
      </c>
      <c r="J59" s="284">
        <v>2</v>
      </c>
      <c r="K59" s="284">
        <v>3</v>
      </c>
      <c r="L59" s="284">
        <v>4</v>
      </c>
      <c r="M59" s="284">
        <v>5</v>
      </c>
    </row>
    <row r="60" spans="1:14" x14ac:dyDescent="0.25">
      <c r="B60" s="149"/>
      <c r="C60" s="149"/>
      <c r="D60" s="149" t="s">
        <v>115</v>
      </c>
      <c r="E60" s="154" t="str">
        <f>"2-3"</f>
        <v>2-3</v>
      </c>
      <c r="F60" s="149" t="str">
        <f>"1-4"</f>
        <v>1-4</v>
      </c>
      <c r="I60" s="284"/>
      <c r="J60" s="284"/>
      <c r="K60" s="284" t="s">
        <v>115</v>
      </c>
      <c r="L60" s="154" t="str">
        <f>"2-3"</f>
        <v>2-3</v>
      </c>
      <c r="M60" s="284" t="str">
        <f>"1-4"</f>
        <v>1-4</v>
      </c>
    </row>
    <row r="61" spans="1:14" ht="15.75" thickBot="1" x14ac:dyDescent="0.3">
      <c r="A61" s="150" t="s">
        <v>109</v>
      </c>
      <c r="B61" s="150" t="s">
        <v>110</v>
      </c>
      <c r="C61" s="150" t="s">
        <v>17</v>
      </c>
      <c r="D61" s="150" t="s">
        <v>111</v>
      </c>
      <c r="E61" s="150" t="s">
        <v>112</v>
      </c>
      <c r="F61" s="150" t="s">
        <v>113</v>
      </c>
      <c r="H61" s="150" t="s">
        <v>109</v>
      </c>
      <c r="I61" s="150" t="s">
        <v>110</v>
      </c>
      <c r="J61" s="150" t="s">
        <v>17</v>
      </c>
      <c r="K61" s="150" t="s">
        <v>111</v>
      </c>
      <c r="L61" s="150" t="s">
        <v>112</v>
      </c>
      <c r="M61" s="150" t="s">
        <v>113</v>
      </c>
    </row>
    <row r="62" spans="1:14" x14ac:dyDescent="0.25">
      <c r="A62" s="4">
        <v>1</v>
      </c>
      <c r="B62" s="153">
        <f>B53</f>
        <v>1000</v>
      </c>
      <c r="C62" s="160">
        <f>$B$55</f>
        <v>197.01746811018828</v>
      </c>
      <c r="D62" s="153">
        <f>B62*$B$52</f>
        <v>50</v>
      </c>
      <c r="E62" s="153">
        <f>C62-D62</f>
        <v>147.01746811018828</v>
      </c>
      <c r="F62" s="153">
        <f>B62-E62</f>
        <v>852.98253188981175</v>
      </c>
      <c r="H62" s="4">
        <v>1</v>
      </c>
      <c r="I62" s="153">
        <f>$K$19</f>
        <v>1000</v>
      </c>
      <c r="J62" s="285">
        <f>$K$57</f>
        <v>216.66666666666666</v>
      </c>
      <c r="K62" s="153">
        <f>$K$53*$K$54</f>
        <v>50</v>
      </c>
      <c r="L62" s="153">
        <f>J62-K62</f>
        <v>166.66666666666666</v>
      </c>
      <c r="M62" s="153">
        <f>I62-L62</f>
        <v>833.33333333333337</v>
      </c>
    </row>
    <row r="63" spans="1:14" x14ac:dyDescent="0.25">
      <c r="A63" s="4">
        <v>2</v>
      </c>
      <c r="B63" s="153">
        <f>F62</f>
        <v>852.98253188981175</v>
      </c>
      <c r="C63" s="160">
        <f>$B$55</f>
        <v>197.01746811018828</v>
      </c>
      <c r="D63" s="153">
        <f t="shared" ref="D63" si="10">B63*$B$52</f>
        <v>42.649126594490589</v>
      </c>
      <c r="E63" s="153">
        <f t="shared" ref="E63" si="11">C63-D63</f>
        <v>154.36834151569769</v>
      </c>
      <c r="F63" s="153">
        <f t="shared" ref="F63" si="12">B63-E63</f>
        <v>698.61419037411406</v>
      </c>
      <c r="H63" s="4">
        <v>2</v>
      </c>
      <c r="I63" s="153">
        <f>M62</f>
        <v>833.33333333333337</v>
      </c>
      <c r="J63" s="285">
        <f t="shared" ref="J63:J67" si="13">$K$57</f>
        <v>216.66666666666666</v>
      </c>
      <c r="K63" s="153">
        <f t="shared" ref="K63:K67" si="14">$K$53*$K$54</f>
        <v>50</v>
      </c>
      <c r="L63" s="153">
        <f>J63-K63</f>
        <v>166.66666666666666</v>
      </c>
      <c r="M63" s="153">
        <f>I63-L63</f>
        <v>666.66666666666674</v>
      </c>
    </row>
    <row r="64" spans="1:14" x14ac:dyDescent="0.25">
      <c r="A64" s="4">
        <v>3</v>
      </c>
      <c r="B64" s="153">
        <f t="shared" ref="B64:B67" si="15">F63</f>
        <v>698.61419037411406</v>
      </c>
      <c r="C64" s="160">
        <f t="shared" ref="C64:C67" si="16">$B$55</f>
        <v>197.01746811018828</v>
      </c>
      <c r="D64" s="153">
        <f t="shared" ref="D64:D67" si="17">B64*$B$52</f>
        <v>34.930709518705704</v>
      </c>
      <c r="E64" s="153">
        <f t="shared" ref="E64:E67" si="18">C64-D64</f>
        <v>162.08675859148258</v>
      </c>
      <c r="F64" s="153">
        <f t="shared" ref="F64:F67" si="19">B64-E64</f>
        <v>536.52743178263154</v>
      </c>
      <c r="H64" s="4">
        <v>3</v>
      </c>
      <c r="I64" s="153">
        <f t="shared" ref="I64:I67" si="20">M63</f>
        <v>666.66666666666674</v>
      </c>
      <c r="J64" s="285">
        <f t="shared" si="13"/>
        <v>216.66666666666666</v>
      </c>
      <c r="K64" s="153">
        <f t="shared" si="14"/>
        <v>50</v>
      </c>
      <c r="L64" s="153">
        <f t="shared" ref="L64:L67" si="21">J64-K64</f>
        <v>166.66666666666666</v>
      </c>
      <c r="M64" s="153">
        <f t="shared" ref="M64:M67" si="22">I64-L64</f>
        <v>500.00000000000011</v>
      </c>
    </row>
    <row r="65" spans="1:13" x14ac:dyDescent="0.25">
      <c r="A65" s="4">
        <v>4</v>
      </c>
      <c r="B65" s="153">
        <f t="shared" si="15"/>
        <v>536.52743178263154</v>
      </c>
      <c r="C65" s="160">
        <f t="shared" si="16"/>
        <v>197.01746811018828</v>
      </c>
      <c r="D65" s="153">
        <f t="shared" si="17"/>
        <v>26.826371589131579</v>
      </c>
      <c r="E65" s="153">
        <f t="shared" si="18"/>
        <v>170.19109652105669</v>
      </c>
      <c r="F65" s="153">
        <f t="shared" si="19"/>
        <v>366.33633526157485</v>
      </c>
      <c r="H65" s="4">
        <v>4</v>
      </c>
      <c r="I65" s="153">
        <f t="shared" si="20"/>
        <v>500.00000000000011</v>
      </c>
      <c r="J65" s="285">
        <f t="shared" si="13"/>
        <v>216.66666666666666</v>
      </c>
      <c r="K65" s="153">
        <f t="shared" si="14"/>
        <v>50</v>
      </c>
      <c r="L65" s="153">
        <f t="shared" si="21"/>
        <v>166.66666666666666</v>
      </c>
      <c r="M65" s="153">
        <f t="shared" si="22"/>
        <v>333.33333333333348</v>
      </c>
    </row>
    <row r="66" spans="1:13" x14ac:dyDescent="0.25">
      <c r="A66" s="4">
        <v>5</v>
      </c>
      <c r="B66" s="153">
        <f t="shared" si="15"/>
        <v>366.33633526157485</v>
      </c>
      <c r="C66" s="160">
        <f t="shared" si="16"/>
        <v>197.01746811018828</v>
      </c>
      <c r="D66" s="153">
        <f t="shared" si="17"/>
        <v>18.316816763078744</v>
      </c>
      <c r="E66" s="153">
        <f t="shared" si="18"/>
        <v>178.70065134710953</v>
      </c>
      <c r="F66" s="153">
        <f t="shared" si="19"/>
        <v>187.63568391446532</v>
      </c>
      <c r="H66" s="4">
        <v>5</v>
      </c>
      <c r="I66" s="153">
        <f t="shared" si="20"/>
        <v>333.33333333333348</v>
      </c>
      <c r="J66" s="285">
        <f t="shared" si="13"/>
        <v>216.66666666666666</v>
      </c>
      <c r="K66" s="153">
        <f t="shared" si="14"/>
        <v>50</v>
      </c>
      <c r="L66" s="153">
        <f t="shared" si="21"/>
        <v>166.66666666666666</v>
      </c>
      <c r="M66" s="153">
        <f t="shared" si="22"/>
        <v>166.66666666666683</v>
      </c>
    </row>
    <row r="67" spans="1:13" ht="15.75" thickBot="1" x14ac:dyDescent="0.3">
      <c r="A67" s="10">
        <v>6</v>
      </c>
      <c r="B67" s="155">
        <f t="shared" si="15"/>
        <v>187.63568391446532</v>
      </c>
      <c r="C67" s="161">
        <f t="shared" si="16"/>
        <v>197.01746811018828</v>
      </c>
      <c r="D67" s="155">
        <f t="shared" si="17"/>
        <v>9.3817841957232666</v>
      </c>
      <c r="E67" s="155">
        <f t="shared" si="18"/>
        <v>187.63568391446501</v>
      </c>
      <c r="F67" s="155">
        <f t="shared" si="19"/>
        <v>3.1263880373444408E-13</v>
      </c>
      <c r="H67" s="10">
        <v>6</v>
      </c>
      <c r="I67" s="155">
        <f t="shared" si="20"/>
        <v>166.66666666666683</v>
      </c>
      <c r="J67" s="286">
        <f t="shared" si="13"/>
        <v>216.66666666666666</v>
      </c>
      <c r="K67" s="155">
        <f t="shared" si="14"/>
        <v>50</v>
      </c>
      <c r="L67" s="155">
        <f t="shared" si="21"/>
        <v>166.66666666666666</v>
      </c>
      <c r="M67" s="155">
        <f t="shared" si="22"/>
        <v>0</v>
      </c>
    </row>
    <row r="68" spans="1:13" x14ac:dyDescent="0.25">
      <c r="A68" s="14" t="s">
        <v>114</v>
      </c>
      <c r="B68" s="158" t="s">
        <v>43</v>
      </c>
      <c r="C68" s="156">
        <f>SUM(C62:C67)</f>
        <v>1182.1048086611297</v>
      </c>
      <c r="D68" s="156">
        <f t="shared" ref="D68:E68" si="23">SUM(D62:D67)</f>
        <v>182.10480866112988</v>
      </c>
      <c r="E68" s="156">
        <f t="shared" si="23"/>
        <v>999.99999999999977</v>
      </c>
      <c r="F68" s="157" t="s">
        <v>43</v>
      </c>
      <c r="H68" s="14" t="s">
        <v>114</v>
      </c>
      <c r="I68" s="158" t="s">
        <v>43</v>
      </c>
      <c r="J68" s="156">
        <f>SUM(J62:J67)</f>
        <v>1300</v>
      </c>
      <c r="K68" s="156">
        <f>SUM(K62:K67)</f>
        <v>300</v>
      </c>
      <c r="L68" s="156">
        <f>SUM(L62:L67)</f>
        <v>999.99999999999989</v>
      </c>
      <c r="M68" s="157" t="s">
        <v>43</v>
      </c>
    </row>
  </sheetData>
  <pageMargins left="0.7" right="0.7" top="0.75" bottom="0.75" header="0.3" footer="0.3"/>
  <pageSetup orientation="portrait"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election activeCell="G18" sqref="G18"/>
    </sheetView>
  </sheetViews>
  <sheetFormatPr defaultRowHeight="15" x14ac:dyDescent="0.25"/>
  <cols>
    <col min="1" max="1" width="10.42578125" style="254" bestFit="1" customWidth="1"/>
    <col min="2" max="2" width="9.140625" style="254"/>
    <col min="3" max="3" width="11.5703125" style="254" bestFit="1" customWidth="1"/>
    <col min="4" max="4" width="18.5703125" style="254" bestFit="1" customWidth="1"/>
    <col min="5" max="16384" width="9.140625" style="254"/>
  </cols>
  <sheetData>
    <row r="1" spans="1:5" ht="15.75" thickBot="1" x14ac:dyDescent="0.3">
      <c r="A1" s="253" t="s">
        <v>148</v>
      </c>
      <c r="B1" s="253" t="s">
        <v>149</v>
      </c>
      <c r="C1" s="253" t="s">
        <v>150</v>
      </c>
    </row>
    <row r="2" spans="1:5" x14ac:dyDescent="0.25">
      <c r="A2" s="255">
        <v>100</v>
      </c>
      <c r="B2" s="255"/>
      <c r="C2" s="255"/>
    </row>
    <row r="3" spans="1:5" x14ac:dyDescent="0.25">
      <c r="A3" s="255">
        <v>50</v>
      </c>
      <c r="B3" s="256">
        <f>A3/A2-1</f>
        <v>-0.5</v>
      </c>
      <c r="C3" s="257">
        <f>B3+1</f>
        <v>0.5</v>
      </c>
    </row>
    <row r="4" spans="1:5" x14ac:dyDescent="0.25">
      <c r="A4" s="258">
        <v>75</v>
      </c>
      <c r="B4" s="259">
        <f>A4/A3-1</f>
        <v>0.5</v>
      </c>
      <c r="C4" s="260">
        <f>B4+1</f>
        <v>1.5</v>
      </c>
    </row>
    <row r="5" spans="1:5" x14ac:dyDescent="0.25">
      <c r="A5" s="261" t="s">
        <v>151</v>
      </c>
      <c r="B5" s="262">
        <f>AVERAGE(B3:B4)</f>
        <v>0</v>
      </c>
      <c r="C5" s="261"/>
      <c r="D5" s="272" t="s">
        <v>157</v>
      </c>
    </row>
    <row r="6" spans="1:5" x14ac:dyDescent="0.25">
      <c r="A6" s="258" t="s">
        <v>152</v>
      </c>
      <c r="B6" s="259"/>
      <c r="C6" s="263">
        <f>PRODUCT(C3:C4)-1</f>
        <v>-0.25</v>
      </c>
      <c r="D6" s="271"/>
    </row>
    <row r="7" spans="1:5" ht="15.75" thickBot="1" x14ac:dyDescent="0.3">
      <c r="A7" s="264" t="s">
        <v>153</v>
      </c>
      <c r="B7" s="265">
        <f>A2*(1+B5)</f>
        <v>100</v>
      </c>
      <c r="C7" s="265">
        <f>A2*(1+C6)</f>
        <v>75</v>
      </c>
    </row>
    <row r="9" spans="1:5" ht="26.25" x14ac:dyDescent="0.4">
      <c r="A9" s="266" t="s">
        <v>154</v>
      </c>
    </row>
    <row r="10" spans="1:5" ht="26.25" x14ac:dyDescent="0.4">
      <c r="A10" s="266" t="s">
        <v>155</v>
      </c>
    </row>
    <row r="13" spans="1:5" x14ac:dyDescent="0.25">
      <c r="C13" s="274"/>
      <c r="D13" s="275"/>
      <c r="E13" s="276"/>
    </row>
    <row r="14" spans="1:5" x14ac:dyDescent="0.25">
      <c r="C14" s="277">
        <v>1</v>
      </c>
      <c r="D14" s="278">
        <v>2</v>
      </c>
      <c r="E14" s="279"/>
    </row>
    <row r="15" spans="1:5" x14ac:dyDescent="0.25">
      <c r="C15" s="280">
        <f>PRODUCT(C14:D14)</f>
        <v>2</v>
      </c>
      <c r="D15" s="281" t="s">
        <v>158</v>
      </c>
      <c r="E15" s="28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77"/>
  <sheetViews>
    <sheetView showGridLines="0" zoomScaleNormal="100" workbookViewId="0">
      <selection activeCell="K12" sqref="K12"/>
    </sheetView>
  </sheetViews>
  <sheetFormatPr defaultRowHeight="15" outlineLevelRow="1" x14ac:dyDescent="0.25"/>
  <cols>
    <col min="1" max="1" width="16.7109375" style="200" customWidth="1"/>
    <col min="2" max="2" width="12" style="200" customWidth="1"/>
    <col min="3" max="3" width="16.7109375" style="201" bestFit="1" customWidth="1"/>
    <col min="4" max="4" width="17.140625" style="200" customWidth="1"/>
    <col min="5" max="10" width="9.140625" style="187"/>
    <col min="11" max="11" width="11" style="187" bestFit="1" customWidth="1"/>
    <col min="12" max="12" width="9.140625" style="187"/>
    <col min="13" max="14" width="15.28515625" style="193" bestFit="1" customWidth="1"/>
    <col min="15" max="15" width="11" style="187" bestFit="1" customWidth="1"/>
    <col min="16" max="16" width="13" style="187" customWidth="1"/>
    <col min="17" max="17" width="9.140625" style="187"/>
    <col min="18" max="18" width="13.7109375" style="187" customWidth="1"/>
    <col min="19" max="16384" width="9.140625" style="187"/>
  </cols>
  <sheetData>
    <row r="1" spans="1:16" s="249" customFormat="1" ht="24" thickBot="1" x14ac:dyDescent="0.4">
      <c r="A1" s="250" t="s">
        <v>147</v>
      </c>
      <c r="B1" s="250"/>
      <c r="C1" s="251"/>
      <c r="D1" s="250"/>
      <c r="E1" s="252"/>
      <c r="F1" s="252"/>
      <c r="G1" s="252"/>
      <c r="H1" s="252"/>
      <c r="I1" s="252"/>
      <c r="J1" s="252"/>
    </row>
    <row r="2" spans="1:16" ht="15.75" thickBot="1" x14ac:dyDescent="0.3"/>
    <row r="3" spans="1:16" ht="18" x14ac:dyDescent="0.25">
      <c r="A3" s="202" t="s">
        <v>137</v>
      </c>
      <c r="B3" s="203"/>
      <c r="C3" s="204"/>
      <c r="D3" s="204"/>
      <c r="E3" s="205"/>
      <c r="I3" s="185"/>
      <c r="L3" s="193"/>
      <c r="N3" s="187"/>
    </row>
    <row r="4" spans="1:16" x14ac:dyDescent="0.25">
      <c r="A4" s="207">
        <v>1</v>
      </c>
      <c r="B4" s="208" t="s">
        <v>138</v>
      </c>
      <c r="C4" s="209"/>
      <c r="D4" s="209"/>
      <c r="E4" s="210">
        <v>365</v>
      </c>
      <c r="K4" s="193"/>
      <c r="L4" s="193"/>
      <c r="M4" s="187"/>
      <c r="N4" s="187"/>
    </row>
    <row r="5" spans="1:16" x14ac:dyDescent="0.25">
      <c r="A5" s="211">
        <v>1</v>
      </c>
      <c r="B5" s="208" t="s">
        <v>138</v>
      </c>
      <c r="C5" s="209"/>
      <c r="D5" s="209"/>
      <c r="E5" s="210">
        <v>30</v>
      </c>
      <c r="K5" s="193"/>
      <c r="L5" s="193"/>
      <c r="M5" s="187"/>
      <c r="N5" s="187"/>
    </row>
    <row r="6" spans="1:16" x14ac:dyDescent="0.25">
      <c r="A6" s="212">
        <v>1</v>
      </c>
      <c r="B6" s="208" t="s">
        <v>138</v>
      </c>
      <c r="C6" s="209"/>
      <c r="D6" s="209"/>
      <c r="E6" s="210">
        <v>1</v>
      </c>
      <c r="K6" s="193"/>
      <c r="L6" s="193"/>
      <c r="M6" s="187"/>
      <c r="N6" s="187"/>
    </row>
    <row r="7" spans="1:16" x14ac:dyDescent="0.25">
      <c r="A7" s="213"/>
      <c r="B7" s="208"/>
      <c r="C7" s="206"/>
      <c r="D7" s="206"/>
      <c r="E7" s="214"/>
      <c r="K7" s="193"/>
      <c r="L7" s="193"/>
      <c r="M7" s="187"/>
      <c r="N7" s="187"/>
    </row>
    <row r="8" spans="1:16" ht="15.75" thickBot="1" x14ac:dyDescent="0.3">
      <c r="A8" s="215"/>
      <c r="B8" s="245" t="s">
        <v>139</v>
      </c>
      <c r="C8" s="246"/>
      <c r="D8" s="246"/>
      <c r="E8" s="247">
        <f>COUNT('compounded market return'!D:D)</f>
        <v>5749</v>
      </c>
      <c r="K8" s="193"/>
      <c r="L8" s="193"/>
      <c r="M8" s="187"/>
      <c r="N8" s="187"/>
    </row>
    <row r="9" spans="1:16" x14ac:dyDescent="0.25">
      <c r="D9" s="187"/>
      <c r="K9" s="193"/>
      <c r="L9" s="193"/>
      <c r="M9" s="187"/>
      <c r="N9" s="187"/>
    </row>
    <row r="10" spans="1:16" s="244" customFormat="1" ht="16.5" thickBot="1" x14ac:dyDescent="0.3">
      <c r="A10" s="241" t="s">
        <v>145</v>
      </c>
      <c r="B10" s="242"/>
      <c r="C10" s="242"/>
      <c r="D10" s="242"/>
      <c r="E10" s="242"/>
      <c r="F10" s="242"/>
      <c r="G10" s="242"/>
      <c r="H10" s="242"/>
      <c r="I10" s="243"/>
      <c r="J10" s="243"/>
      <c r="K10" s="243"/>
      <c r="L10" s="243"/>
      <c r="M10" s="243"/>
      <c r="N10" s="243"/>
      <c r="O10" s="243"/>
      <c r="P10" s="243"/>
    </row>
    <row r="11" spans="1:16" ht="18.75" x14ac:dyDescent="0.25">
      <c r="A11" s="216" t="s">
        <v>140</v>
      </c>
      <c r="B11" s="217"/>
      <c r="C11" s="218"/>
      <c r="D11" s="218"/>
      <c r="E11" s="304">
        <f>AVERAGE('compounded market return'!$D$29:$D$5777)</f>
        <v>3.0941033250121041E-4</v>
      </c>
      <c r="F11" s="304"/>
      <c r="G11" s="304"/>
      <c r="H11" s="304"/>
      <c r="J11" s="193"/>
      <c r="K11" s="193"/>
      <c r="M11" s="187"/>
      <c r="N11" s="187"/>
    </row>
    <row r="12" spans="1:16" ht="18.75" x14ac:dyDescent="0.25">
      <c r="A12" s="219" t="s">
        <v>141</v>
      </c>
      <c r="B12" s="220"/>
      <c r="C12" s="221"/>
      <c r="D12" s="221"/>
      <c r="E12" s="305">
        <f>E11*$E$5</f>
        <v>9.2823099750363128E-3</v>
      </c>
      <c r="F12" s="305"/>
      <c r="G12" s="305"/>
      <c r="H12" s="305"/>
      <c r="J12" s="193"/>
      <c r="K12" s="193"/>
      <c r="M12" s="187"/>
      <c r="N12" s="187"/>
    </row>
    <row r="13" spans="1:16" ht="19.5" thickBot="1" x14ac:dyDescent="0.3">
      <c r="A13" s="222" t="s">
        <v>142</v>
      </c>
      <c r="B13" s="223"/>
      <c r="C13" s="224"/>
      <c r="D13" s="224"/>
      <c r="E13" s="306">
        <f>E11*$E$4</f>
        <v>0.1129347713629418</v>
      </c>
      <c r="F13" s="306"/>
      <c r="G13" s="306"/>
      <c r="H13" s="306"/>
      <c r="J13" s="193"/>
      <c r="K13" s="193"/>
      <c r="M13" s="187"/>
      <c r="N13" s="187"/>
    </row>
    <row r="14" spans="1:16" ht="18" x14ac:dyDescent="0.25">
      <c r="D14" s="187"/>
      <c r="E14" s="225"/>
      <c r="F14" s="225"/>
      <c r="G14" s="225"/>
      <c r="H14" s="225"/>
      <c r="K14" s="193"/>
      <c r="L14" s="193"/>
      <c r="M14" s="187"/>
      <c r="N14" s="187"/>
    </row>
    <row r="15" spans="1:16" s="244" customFormat="1" ht="16.5" thickBot="1" x14ac:dyDescent="0.3">
      <c r="A15" s="242" t="s">
        <v>146</v>
      </c>
      <c r="B15" s="242"/>
      <c r="C15" s="242"/>
      <c r="D15" s="242"/>
      <c r="E15" s="242"/>
      <c r="F15" s="242"/>
      <c r="G15" s="242"/>
      <c r="H15" s="242"/>
      <c r="I15" s="243"/>
      <c r="J15" s="243"/>
      <c r="K15" s="243"/>
      <c r="L15" s="243"/>
      <c r="M15" s="243"/>
      <c r="N15" s="243"/>
      <c r="O15" s="243"/>
      <c r="P15" s="243"/>
    </row>
    <row r="16" spans="1:16" ht="19.5" thickBot="1" x14ac:dyDescent="0.35">
      <c r="A16" s="216" t="s">
        <v>143</v>
      </c>
      <c r="B16" s="217"/>
      <c r="C16" s="226"/>
      <c r="D16" s="218"/>
      <c r="E16" s="227">
        <f>PRODUCT('compounded market return'!C:C)-1</f>
        <v>2.9845144429926109</v>
      </c>
      <c r="F16" s="228" t="s">
        <v>20</v>
      </c>
      <c r="G16" s="227">
        <f>'compounded market return'!B5777/'compounded market return'!B28-1</f>
        <v>2.9845144429925772</v>
      </c>
      <c r="H16" s="229" t="s">
        <v>144</v>
      </c>
      <c r="M16" s="187"/>
      <c r="N16" s="187"/>
    </row>
    <row r="17" spans="1:14" ht="18.75" x14ac:dyDescent="0.3">
      <c r="A17" s="219" t="s">
        <v>159</v>
      </c>
      <c r="B17" s="220"/>
      <c r="C17" s="230"/>
      <c r="D17" s="221"/>
      <c r="E17" s="248">
        <f>(1+E16)^($E$6/$E$8)-1</f>
        <v>2.4049081250465676E-4</v>
      </c>
      <c r="F17" s="231"/>
      <c r="G17" s="231" t="e">
        <f>GEOMEAN(C29:C5777)</f>
        <v>#NUM!</v>
      </c>
      <c r="H17" s="232">
        <f>'compounded market return'!B28*(1+E17)^$E$8</f>
        <v>1433.1899999989485</v>
      </c>
      <c r="M17" s="187"/>
      <c r="N17" s="187"/>
    </row>
    <row r="18" spans="1:14" ht="18.75" x14ac:dyDescent="0.3">
      <c r="A18" s="219" t="s">
        <v>160</v>
      </c>
      <c r="B18" s="220"/>
      <c r="C18" s="230"/>
      <c r="D18" s="221"/>
      <c r="E18" s="231">
        <f>(1+E16)^($E$5/$E$8)-1</f>
        <v>7.2399395238507136E-3</v>
      </c>
      <c r="F18" s="233" t="s">
        <v>20</v>
      </c>
      <c r="G18" s="231">
        <f>(1+E17)^$E$5-1</f>
        <v>7.2399395238467168E-3</v>
      </c>
      <c r="H18" s="232">
        <f>'compounded market return'!B28*(1+E18)^($E$8/$E$5)</f>
        <v>1433.190000000031</v>
      </c>
      <c r="M18" s="187"/>
      <c r="N18" s="187"/>
    </row>
    <row r="19" spans="1:14" ht="18.75" thickBot="1" x14ac:dyDescent="0.3">
      <c r="A19" s="222" t="s">
        <v>161</v>
      </c>
      <c r="B19" s="234"/>
      <c r="C19" s="235"/>
      <c r="D19" s="236"/>
      <c r="E19" s="237">
        <f>(1+E16)^($E$4/$E$8)-1</f>
        <v>9.1735457805093068E-2</v>
      </c>
      <c r="F19" s="238" t="s">
        <v>20</v>
      </c>
      <c r="G19" s="237">
        <f>(1+E17)^$E$4-1</f>
        <v>9.1735457805041332E-2</v>
      </c>
      <c r="H19" s="239">
        <f>'compounded market return'!B28*(1+E19)^($E$8/$E$4)</f>
        <v>1433.190000000011</v>
      </c>
      <c r="M19" s="187"/>
      <c r="N19" s="187"/>
    </row>
    <row r="20" spans="1:14" ht="18" x14ac:dyDescent="0.25">
      <c r="D20" s="187"/>
      <c r="E20" s="225"/>
      <c r="F20" s="225"/>
      <c r="G20" s="225"/>
      <c r="H20" s="225"/>
      <c r="K20" s="193"/>
      <c r="L20" s="193"/>
      <c r="M20" s="187"/>
      <c r="N20" s="187"/>
    </row>
    <row r="21" spans="1:14" x14ac:dyDescent="0.25">
      <c r="G21" s="193"/>
      <c r="H21" s="193"/>
      <c r="K21" s="193"/>
      <c r="L21" s="193"/>
      <c r="M21" s="187"/>
      <c r="N21" s="187"/>
    </row>
    <row r="22" spans="1:14" ht="15.75" thickBot="1" x14ac:dyDescent="0.3">
      <c r="G22" s="240"/>
      <c r="H22" s="193"/>
      <c r="K22" s="193"/>
      <c r="L22" s="193"/>
      <c r="M22" s="187"/>
      <c r="N22" s="187"/>
    </row>
    <row r="23" spans="1:14" ht="15.75" thickBot="1" x14ac:dyDescent="0.3">
      <c r="G23" s="193"/>
      <c r="I23" s="267" t="s">
        <v>156</v>
      </c>
      <c r="J23" s="268"/>
      <c r="K23" s="269"/>
      <c r="L23" s="269"/>
      <c r="M23" s="270"/>
      <c r="N23" s="187"/>
    </row>
    <row r="24" spans="1:14" x14ac:dyDescent="0.25">
      <c r="G24" s="193"/>
      <c r="H24" s="193"/>
      <c r="K24" s="193"/>
      <c r="L24" s="193"/>
      <c r="M24" s="187"/>
      <c r="N24" s="187"/>
    </row>
    <row r="26" spans="1:14" s="185" customFormat="1" ht="18.75" outlineLevel="1" thickBot="1" x14ac:dyDescent="0.3">
      <c r="A26" s="186"/>
      <c r="B26" s="188" t="s">
        <v>132</v>
      </c>
      <c r="C26" s="188"/>
      <c r="D26" s="188"/>
      <c r="E26" s="187"/>
      <c r="I26" s="187"/>
    </row>
    <row r="27" spans="1:14" ht="15.75" outlineLevel="1" thickBot="1" x14ac:dyDescent="0.3">
      <c r="A27" s="189" t="s">
        <v>133</v>
      </c>
      <c r="B27" s="190" t="s">
        <v>134</v>
      </c>
      <c r="C27" s="191" t="s">
        <v>135</v>
      </c>
      <c r="D27" s="192" t="s">
        <v>136</v>
      </c>
    </row>
    <row r="28" spans="1:14" outlineLevel="1" x14ac:dyDescent="0.25">
      <c r="A28" s="194">
        <v>32875</v>
      </c>
      <c r="B28" s="195">
        <v>359.69</v>
      </c>
      <c r="C28" s="196"/>
      <c r="D28" s="197"/>
    </row>
    <row r="29" spans="1:14" outlineLevel="1" x14ac:dyDescent="0.25">
      <c r="A29" s="194">
        <v>32876</v>
      </c>
      <c r="B29" s="195">
        <v>358.76</v>
      </c>
      <c r="C29" s="196">
        <f>B29/B28</f>
        <v>0.99741444021240511</v>
      </c>
      <c r="D29" s="198">
        <f>C29-1</f>
        <v>-2.5855597875948932E-3</v>
      </c>
      <c r="F29" s="273"/>
    </row>
    <row r="30" spans="1:14" outlineLevel="1" x14ac:dyDescent="0.25">
      <c r="A30" s="194">
        <v>32877</v>
      </c>
      <c r="B30" s="195">
        <v>355.67</v>
      </c>
      <c r="C30" s="196">
        <f t="shared" ref="C30:C92" si="0">B30/B29</f>
        <v>0.99138699966551458</v>
      </c>
      <c r="D30" s="198">
        <f t="shared" ref="D30:D92" si="1">C30-1</f>
        <v>-8.6130003344854211E-3</v>
      </c>
    </row>
    <row r="31" spans="1:14" outlineLevel="1" x14ac:dyDescent="0.25">
      <c r="A31" s="194">
        <v>32878</v>
      </c>
      <c r="B31" s="195">
        <v>352.2</v>
      </c>
      <c r="C31" s="196">
        <f t="shared" si="0"/>
        <v>0.99024376528804781</v>
      </c>
      <c r="D31" s="198">
        <f t="shared" si="1"/>
        <v>-9.7562347119521942E-3</v>
      </c>
    </row>
    <row r="32" spans="1:14" outlineLevel="1" x14ac:dyDescent="0.25">
      <c r="A32" s="194">
        <v>32881</v>
      </c>
      <c r="B32" s="195">
        <v>353.79</v>
      </c>
      <c r="C32" s="196">
        <f t="shared" si="0"/>
        <v>1.0045144804088586</v>
      </c>
      <c r="D32" s="198">
        <f t="shared" si="1"/>
        <v>4.514480408858601E-3</v>
      </c>
    </row>
    <row r="33" spans="1:4" outlineLevel="1" x14ac:dyDescent="0.25">
      <c r="A33" s="194">
        <v>32882</v>
      </c>
      <c r="B33" s="195">
        <v>349.62</v>
      </c>
      <c r="C33" s="196">
        <f t="shared" si="0"/>
        <v>0.98821334690070373</v>
      </c>
      <c r="D33" s="198">
        <f t="shared" si="1"/>
        <v>-1.1786653099296274E-2</v>
      </c>
    </row>
    <row r="34" spans="1:4" outlineLevel="1" x14ac:dyDescent="0.25">
      <c r="A34" s="194">
        <v>32883</v>
      </c>
      <c r="B34" s="195">
        <v>347.31</v>
      </c>
      <c r="C34" s="196">
        <f t="shared" si="0"/>
        <v>0.99339282649733995</v>
      </c>
      <c r="D34" s="198">
        <f t="shared" si="1"/>
        <v>-6.6071735026600464E-3</v>
      </c>
    </row>
    <row r="35" spans="1:4" outlineLevel="1" x14ac:dyDescent="0.25">
      <c r="A35" s="194">
        <v>32884</v>
      </c>
      <c r="B35" s="195">
        <v>348.53</v>
      </c>
      <c r="C35" s="196">
        <f t="shared" si="0"/>
        <v>1.0035127119864098</v>
      </c>
      <c r="D35" s="198">
        <f t="shared" si="1"/>
        <v>3.5127119864097889E-3</v>
      </c>
    </row>
    <row r="36" spans="1:4" outlineLevel="1" x14ac:dyDescent="0.25">
      <c r="A36" s="194">
        <v>32885</v>
      </c>
      <c r="B36" s="195">
        <v>339.93</v>
      </c>
      <c r="C36" s="196">
        <f t="shared" si="0"/>
        <v>0.97532493616044535</v>
      </c>
      <c r="D36" s="198">
        <f t="shared" si="1"/>
        <v>-2.4675063839554645E-2</v>
      </c>
    </row>
    <row r="37" spans="1:4" outlineLevel="1" x14ac:dyDescent="0.25">
      <c r="A37" s="194">
        <v>32888</v>
      </c>
      <c r="B37" s="195">
        <v>337</v>
      </c>
      <c r="C37" s="196">
        <f t="shared" si="0"/>
        <v>0.9913805783543671</v>
      </c>
      <c r="D37" s="198">
        <f t="shared" si="1"/>
        <v>-8.6194216456328965E-3</v>
      </c>
    </row>
    <row r="38" spans="1:4" outlineLevel="1" x14ac:dyDescent="0.25">
      <c r="A38" s="194">
        <v>32889</v>
      </c>
      <c r="B38" s="195">
        <v>340.75</v>
      </c>
      <c r="C38" s="196">
        <f t="shared" si="0"/>
        <v>1.0111275964391691</v>
      </c>
      <c r="D38" s="198">
        <f t="shared" si="1"/>
        <v>1.1127596439169052E-2</v>
      </c>
    </row>
    <row r="39" spans="1:4" outlineLevel="1" x14ac:dyDescent="0.25">
      <c r="A39" s="194">
        <v>32890</v>
      </c>
      <c r="B39" s="195">
        <v>337.4</v>
      </c>
      <c r="C39" s="196">
        <f t="shared" si="0"/>
        <v>0.99016874541452671</v>
      </c>
      <c r="D39" s="198">
        <f t="shared" si="1"/>
        <v>-9.8312545854732925E-3</v>
      </c>
    </row>
    <row r="40" spans="1:4" outlineLevel="1" x14ac:dyDescent="0.25">
      <c r="A40" s="194">
        <v>32891</v>
      </c>
      <c r="B40" s="195">
        <v>338.19</v>
      </c>
      <c r="C40" s="196">
        <f t="shared" si="0"/>
        <v>1.0023414344991108</v>
      </c>
      <c r="D40" s="198">
        <f t="shared" si="1"/>
        <v>2.3414344991108393E-3</v>
      </c>
    </row>
    <row r="41" spans="1:4" outlineLevel="1" x14ac:dyDescent="0.25">
      <c r="A41" s="194">
        <v>32892</v>
      </c>
      <c r="B41" s="195">
        <v>339.15</v>
      </c>
      <c r="C41" s="196">
        <f t="shared" si="0"/>
        <v>1.0028386410006209</v>
      </c>
      <c r="D41" s="198">
        <f t="shared" si="1"/>
        <v>2.8386410006209228E-3</v>
      </c>
    </row>
    <row r="42" spans="1:4" outlineLevel="1" x14ac:dyDescent="0.25">
      <c r="A42" s="194">
        <v>32895</v>
      </c>
      <c r="B42" s="195">
        <v>330.38</v>
      </c>
      <c r="C42" s="196">
        <f t="shared" si="0"/>
        <v>0.97414123544154507</v>
      </c>
      <c r="D42" s="198">
        <f t="shared" si="1"/>
        <v>-2.5858764558454927E-2</v>
      </c>
    </row>
    <row r="43" spans="1:4" outlineLevel="1" x14ac:dyDescent="0.25">
      <c r="A43" s="194">
        <v>32896</v>
      </c>
      <c r="B43" s="195">
        <v>331.61</v>
      </c>
      <c r="C43" s="196">
        <f t="shared" si="0"/>
        <v>1.0037229856528846</v>
      </c>
      <c r="D43" s="198">
        <f t="shared" si="1"/>
        <v>3.7229856528846472E-3</v>
      </c>
    </row>
    <row r="44" spans="1:4" outlineLevel="1" x14ac:dyDescent="0.25">
      <c r="A44" s="194">
        <v>32897</v>
      </c>
      <c r="B44" s="195">
        <v>330.26</v>
      </c>
      <c r="C44" s="196">
        <f t="shared" si="0"/>
        <v>0.9959289526853834</v>
      </c>
      <c r="D44" s="198">
        <f t="shared" si="1"/>
        <v>-4.0710473146166049E-3</v>
      </c>
    </row>
    <row r="45" spans="1:4" outlineLevel="1" x14ac:dyDescent="0.25">
      <c r="A45" s="194">
        <v>32898</v>
      </c>
      <c r="B45" s="195">
        <v>326.08</v>
      </c>
      <c r="C45" s="196">
        <f t="shared" si="0"/>
        <v>0.9873433052746321</v>
      </c>
      <c r="D45" s="198">
        <f t="shared" si="1"/>
        <v>-1.2656694725367901E-2</v>
      </c>
    </row>
    <row r="46" spans="1:4" outlineLevel="1" x14ac:dyDescent="0.25">
      <c r="A46" s="194">
        <v>32899</v>
      </c>
      <c r="B46" s="195">
        <v>325.8</v>
      </c>
      <c r="C46" s="196">
        <f t="shared" si="0"/>
        <v>0.99914131501472037</v>
      </c>
      <c r="D46" s="198">
        <f t="shared" si="1"/>
        <v>-8.5868498527963411E-4</v>
      </c>
    </row>
    <row r="47" spans="1:4" outlineLevel="1" x14ac:dyDescent="0.25">
      <c r="A47" s="194">
        <v>32902</v>
      </c>
      <c r="B47" s="195">
        <v>325.2</v>
      </c>
      <c r="C47" s="196">
        <f t="shared" si="0"/>
        <v>0.99815837937384888</v>
      </c>
      <c r="D47" s="198">
        <f t="shared" si="1"/>
        <v>-1.8416206261511192E-3</v>
      </c>
    </row>
    <row r="48" spans="1:4" outlineLevel="1" x14ac:dyDescent="0.25">
      <c r="A48" s="194">
        <v>32903</v>
      </c>
      <c r="B48" s="195">
        <v>322.98</v>
      </c>
      <c r="C48" s="196">
        <f t="shared" si="0"/>
        <v>0.99317343173431738</v>
      </c>
      <c r="D48" s="198">
        <f t="shared" si="1"/>
        <v>-6.8265682656826199E-3</v>
      </c>
    </row>
    <row r="49" spans="1:15" outlineLevel="1" x14ac:dyDescent="0.25">
      <c r="A49" s="194">
        <v>32904</v>
      </c>
      <c r="B49" s="195">
        <v>329.08</v>
      </c>
      <c r="C49" s="196">
        <f t="shared" si="0"/>
        <v>1.0188866183664622</v>
      </c>
      <c r="D49" s="198">
        <f t="shared" si="1"/>
        <v>1.8886618366462216E-2</v>
      </c>
      <c r="O49" s="199"/>
    </row>
    <row r="50" spans="1:15" outlineLevel="1" x14ac:dyDescent="0.25">
      <c r="A50" s="194">
        <v>32905</v>
      </c>
      <c r="B50" s="195">
        <v>328.79</v>
      </c>
      <c r="C50" s="196">
        <f t="shared" si="0"/>
        <v>0.99911875531785599</v>
      </c>
      <c r="D50" s="198">
        <f t="shared" si="1"/>
        <v>-8.8124468214401119E-4</v>
      </c>
    </row>
    <row r="51" spans="1:15" outlineLevel="1" x14ac:dyDescent="0.25">
      <c r="A51" s="194">
        <v>32906</v>
      </c>
      <c r="B51" s="195">
        <v>330.92</v>
      </c>
      <c r="C51" s="196">
        <f t="shared" si="0"/>
        <v>1.0064782992183461</v>
      </c>
      <c r="D51" s="198">
        <f t="shared" si="1"/>
        <v>6.4782992183460841E-3</v>
      </c>
    </row>
    <row r="52" spans="1:15" outlineLevel="1" x14ac:dyDescent="0.25">
      <c r="A52" s="194">
        <v>32909</v>
      </c>
      <c r="B52" s="195">
        <v>331.85</v>
      </c>
      <c r="C52" s="196">
        <f t="shared" si="0"/>
        <v>1.0028103469116403</v>
      </c>
      <c r="D52" s="198">
        <f t="shared" si="1"/>
        <v>2.8103469116402824E-3</v>
      </c>
    </row>
    <row r="53" spans="1:15" outlineLevel="1" x14ac:dyDescent="0.25">
      <c r="A53" s="194">
        <v>32910</v>
      </c>
      <c r="B53" s="195">
        <v>329.66</v>
      </c>
      <c r="C53" s="196">
        <f t="shared" si="0"/>
        <v>0.9934006328160313</v>
      </c>
      <c r="D53" s="198">
        <f t="shared" si="1"/>
        <v>-6.5993671839686963E-3</v>
      </c>
    </row>
    <row r="54" spans="1:15" outlineLevel="1" x14ac:dyDescent="0.25">
      <c r="A54" s="194">
        <v>32911</v>
      </c>
      <c r="B54" s="195">
        <v>333.75</v>
      </c>
      <c r="C54" s="196">
        <f t="shared" si="0"/>
        <v>1.0124067220772917</v>
      </c>
      <c r="D54" s="198">
        <f t="shared" si="1"/>
        <v>1.2406722077291654E-2</v>
      </c>
    </row>
    <row r="55" spans="1:15" outlineLevel="1" x14ac:dyDescent="0.25">
      <c r="A55" s="194">
        <v>32912</v>
      </c>
      <c r="B55" s="195">
        <v>332.96</v>
      </c>
      <c r="C55" s="196">
        <f t="shared" si="0"/>
        <v>0.99763295880149805</v>
      </c>
      <c r="D55" s="198">
        <f t="shared" si="1"/>
        <v>-2.3670411985019513E-3</v>
      </c>
    </row>
    <row r="56" spans="1:15" outlineLevel="1" x14ac:dyDescent="0.25">
      <c r="A56" s="194">
        <v>32913</v>
      </c>
      <c r="B56" s="195">
        <v>333.62</v>
      </c>
      <c r="C56" s="196">
        <f t="shared" si="0"/>
        <v>1.001982220086497</v>
      </c>
      <c r="D56" s="198">
        <f t="shared" si="1"/>
        <v>1.9822200864969552E-3</v>
      </c>
    </row>
    <row r="57" spans="1:15" outlineLevel="1" x14ac:dyDescent="0.25">
      <c r="A57" s="194">
        <v>32916</v>
      </c>
      <c r="B57" s="195">
        <v>330.08</v>
      </c>
      <c r="C57" s="196">
        <f t="shared" si="0"/>
        <v>0.98938912535219703</v>
      </c>
      <c r="D57" s="198">
        <f t="shared" si="1"/>
        <v>-1.061087464780297E-2</v>
      </c>
    </row>
    <row r="58" spans="1:15" outlineLevel="1" x14ac:dyDescent="0.25">
      <c r="A58" s="194">
        <v>32917</v>
      </c>
      <c r="B58" s="195">
        <v>331.02</v>
      </c>
      <c r="C58" s="196">
        <f t="shared" si="0"/>
        <v>1.0028477944740668</v>
      </c>
      <c r="D58" s="198">
        <f t="shared" si="1"/>
        <v>2.8477944740668004E-3</v>
      </c>
    </row>
    <row r="59" spans="1:15" outlineLevel="1" x14ac:dyDescent="0.25">
      <c r="A59" s="194">
        <v>32918</v>
      </c>
      <c r="B59" s="195">
        <v>332.01</v>
      </c>
      <c r="C59" s="196">
        <f t="shared" si="0"/>
        <v>1.0029907558455682</v>
      </c>
      <c r="D59" s="198">
        <f t="shared" si="1"/>
        <v>2.9907558455681826E-3</v>
      </c>
    </row>
    <row r="60" spans="1:15" outlineLevel="1" x14ac:dyDescent="0.25">
      <c r="A60" s="194">
        <v>32919</v>
      </c>
      <c r="B60" s="195">
        <v>334.89</v>
      </c>
      <c r="C60" s="196">
        <f t="shared" si="0"/>
        <v>1.0086744375169423</v>
      </c>
      <c r="D60" s="198">
        <f t="shared" si="1"/>
        <v>8.6744375169423016E-3</v>
      </c>
    </row>
    <row r="61" spans="1:15" outlineLevel="1" x14ac:dyDescent="0.25">
      <c r="A61" s="194">
        <v>32920</v>
      </c>
      <c r="B61" s="195">
        <v>332.72</v>
      </c>
      <c r="C61" s="196">
        <f t="shared" si="0"/>
        <v>0.99352026038400676</v>
      </c>
      <c r="D61" s="198">
        <f t="shared" si="1"/>
        <v>-6.4797396159932408E-3</v>
      </c>
    </row>
    <row r="62" spans="1:15" outlineLevel="1" x14ac:dyDescent="0.25">
      <c r="A62" s="194">
        <v>32924</v>
      </c>
      <c r="B62" s="195">
        <v>327.99</v>
      </c>
      <c r="C62" s="196">
        <f t="shared" si="0"/>
        <v>0.98578384226977633</v>
      </c>
      <c r="D62" s="198">
        <f t="shared" si="1"/>
        <v>-1.4216157730223666E-2</v>
      </c>
    </row>
    <row r="63" spans="1:15" outlineLevel="1" x14ac:dyDescent="0.25">
      <c r="A63" s="194">
        <v>32925</v>
      </c>
      <c r="B63" s="195">
        <v>327.67</v>
      </c>
      <c r="C63" s="196">
        <f t="shared" si="0"/>
        <v>0.99902436049879573</v>
      </c>
      <c r="D63" s="198">
        <f t="shared" si="1"/>
        <v>-9.756395012042729E-4</v>
      </c>
    </row>
    <row r="64" spans="1:15" outlineLevel="1" x14ac:dyDescent="0.25">
      <c r="A64" s="194">
        <v>32926</v>
      </c>
      <c r="B64" s="195">
        <v>325.7</v>
      </c>
      <c r="C64" s="196">
        <f t="shared" si="0"/>
        <v>0.9939878536332285</v>
      </c>
      <c r="D64" s="198">
        <f t="shared" si="1"/>
        <v>-6.0121463667714981E-3</v>
      </c>
    </row>
    <row r="65" spans="1:4" outlineLevel="1" x14ac:dyDescent="0.25">
      <c r="A65" s="194">
        <v>32927</v>
      </c>
      <c r="B65" s="195">
        <v>324.14999999999998</v>
      </c>
      <c r="C65" s="196">
        <f t="shared" si="0"/>
        <v>0.99524101934295361</v>
      </c>
      <c r="D65" s="198">
        <f t="shared" si="1"/>
        <v>-4.7589806570463855E-3</v>
      </c>
    </row>
    <row r="66" spans="1:4" outlineLevel="1" x14ac:dyDescent="0.25">
      <c r="A66" s="194">
        <v>32930</v>
      </c>
      <c r="B66" s="195">
        <v>328.67</v>
      </c>
      <c r="C66" s="196">
        <f t="shared" si="0"/>
        <v>1.0139441616535556</v>
      </c>
      <c r="D66" s="198">
        <f t="shared" si="1"/>
        <v>1.3944161653555609E-2</v>
      </c>
    </row>
    <row r="67" spans="1:4" outlineLevel="1" x14ac:dyDescent="0.25">
      <c r="A67" s="194">
        <v>32931</v>
      </c>
      <c r="B67" s="195">
        <v>330.26</v>
      </c>
      <c r="C67" s="196">
        <f t="shared" si="0"/>
        <v>1.0048376791310432</v>
      </c>
      <c r="D67" s="198">
        <f t="shared" si="1"/>
        <v>4.8376791310431599E-3</v>
      </c>
    </row>
    <row r="68" spans="1:4" outlineLevel="1" x14ac:dyDescent="0.25">
      <c r="A68" s="194">
        <v>32932</v>
      </c>
      <c r="B68" s="195">
        <v>331.89</v>
      </c>
      <c r="C68" s="196">
        <f t="shared" si="0"/>
        <v>1.0049355053594138</v>
      </c>
      <c r="D68" s="198">
        <f t="shared" si="1"/>
        <v>4.9355053594137832E-3</v>
      </c>
    </row>
    <row r="69" spans="1:4" outlineLevel="1" x14ac:dyDescent="0.25">
      <c r="A69" s="194">
        <v>32933</v>
      </c>
      <c r="B69" s="195">
        <v>332.74</v>
      </c>
      <c r="C69" s="196">
        <f t="shared" si="0"/>
        <v>1.0025610895176114</v>
      </c>
      <c r="D69" s="198">
        <f t="shared" si="1"/>
        <v>2.5610895176113591E-3</v>
      </c>
    </row>
    <row r="70" spans="1:4" outlineLevel="1" x14ac:dyDescent="0.25">
      <c r="A70" s="194">
        <v>32934</v>
      </c>
      <c r="B70" s="195">
        <v>335.54</v>
      </c>
      <c r="C70" s="196">
        <f t="shared" si="0"/>
        <v>1.0084149786620185</v>
      </c>
      <c r="D70" s="198">
        <f t="shared" si="1"/>
        <v>8.4149786620184575E-3</v>
      </c>
    </row>
    <row r="71" spans="1:4" outlineLevel="1" x14ac:dyDescent="0.25">
      <c r="A71" s="194">
        <v>32937</v>
      </c>
      <c r="B71" s="195">
        <v>333.74</v>
      </c>
      <c r="C71" s="196">
        <f t="shared" si="0"/>
        <v>0.99463551290457175</v>
      </c>
      <c r="D71" s="198">
        <f t="shared" si="1"/>
        <v>-5.3644870954282498E-3</v>
      </c>
    </row>
    <row r="72" spans="1:4" outlineLevel="1" x14ac:dyDescent="0.25">
      <c r="A72" s="194">
        <v>32938</v>
      </c>
      <c r="B72" s="195">
        <v>337.93</v>
      </c>
      <c r="C72" s="196">
        <f t="shared" si="0"/>
        <v>1.0125546832863905</v>
      </c>
      <c r="D72" s="198">
        <f t="shared" si="1"/>
        <v>1.2554683286390533E-2</v>
      </c>
    </row>
    <row r="73" spans="1:4" outlineLevel="1" x14ac:dyDescent="0.25">
      <c r="A73" s="194">
        <v>32939</v>
      </c>
      <c r="B73" s="195">
        <v>336.95</v>
      </c>
      <c r="C73" s="196">
        <f t="shared" si="0"/>
        <v>0.99709999112242176</v>
      </c>
      <c r="D73" s="198">
        <f t="shared" si="1"/>
        <v>-2.9000088775782418E-3</v>
      </c>
    </row>
    <row r="74" spans="1:4" outlineLevel="1" x14ac:dyDescent="0.25">
      <c r="A74" s="194">
        <v>32940</v>
      </c>
      <c r="B74" s="195">
        <v>340.27</v>
      </c>
      <c r="C74" s="196">
        <f t="shared" si="0"/>
        <v>1.0098530939308503</v>
      </c>
      <c r="D74" s="198">
        <f t="shared" si="1"/>
        <v>9.8530939308503207E-3</v>
      </c>
    </row>
    <row r="75" spans="1:4" outlineLevel="1" x14ac:dyDescent="0.25">
      <c r="A75" s="194">
        <v>32941</v>
      </c>
      <c r="B75" s="195">
        <v>337.93</v>
      </c>
      <c r="C75" s="196">
        <f t="shared" si="0"/>
        <v>0.99312310812002236</v>
      </c>
      <c r="D75" s="198">
        <f t="shared" si="1"/>
        <v>-6.8768918799776424E-3</v>
      </c>
    </row>
    <row r="76" spans="1:4" outlineLevel="1" x14ac:dyDescent="0.25">
      <c r="A76" s="194">
        <v>32944</v>
      </c>
      <c r="B76" s="195">
        <v>338.67</v>
      </c>
      <c r="C76" s="196">
        <f t="shared" si="0"/>
        <v>1.0021898026218448</v>
      </c>
      <c r="D76" s="198">
        <f t="shared" si="1"/>
        <v>2.1898026218447608E-3</v>
      </c>
    </row>
    <row r="77" spans="1:4" outlineLevel="1" x14ac:dyDescent="0.25">
      <c r="A77" s="194">
        <v>32945</v>
      </c>
      <c r="B77" s="195">
        <v>336</v>
      </c>
      <c r="C77" s="196">
        <f t="shared" si="0"/>
        <v>0.99211621932854988</v>
      </c>
      <c r="D77" s="198">
        <f t="shared" si="1"/>
        <v>-7.8837806714501246E-3</v>
      </c>
    </row>
    <row r="78" spans="1:4" outlineLevel="1" x14ac:dyDescent="0.25">
      <c r="A78" s="194">
        <v>32946</v>
      </c>
      <c r="B78" s="195">
        <v>336.87</v>
      </c>
      <c r="C78" s="196">
        <f t="shared" si="0"/>
        <v>1.0025892857142857</v>
      </c>
      <c r="D78" s="198">
        <f t="shared" si="1"/>
        <v>2.5892857142857384E-3</v>
      </c>
    </row>
    <row r="79" spans="1:4" outlineLevel="1" x14ac:dyDescent="0.25">
      <c r="A79" s="194">
        <v>32947</v>
      </c>
      <c r="B79" s="195">
        <v>338.07</v>
      </c>
      <c r="C79" s="196">
        <f t="shared" si="0"/>
        <v>1.003562205004898</v>
      </c>
      <c r="D79" s="198">
        <f t="shared" si="1"/>
        <v>3.5622050048980114E-3</v>
      </c>
    </row>
    <row r="80" spans="1:4" outlineLevel="1" x14ac:dyDescent="0.25">
      <c r="A80" s="194">
        <v>32948</v>
      </c>
      <c r="B80" s="195">
        <v>341.91</v>
      </c>
      <c r="C80" s="196">
        <f t="shared" si="0"/>
        <v>1.0113585943739463</v>
      </c>
      <c r="D80" s="198">
        <f t="shared" si="1"/>
        <v>1.1358594373946262E-2</v>
      </c>
    </row>
    <row r="81" spans="1:4" outlineLevel="1" x14ac:dyDescent="0.25">
      <c r="A81" s="194">
        <v>32951</v>
      </c>
      <c r="B81" s="195">
        <v>343.53</v>
      </c>
      <c r="C81" s="196">
        <f t="shared" si="0"/>
        <v>1.0047380889707815</v>
      </c>
      <c r="D81" s="198">
        <f t="shared" si="1"/>
        <v>4.7380889707815399E-3</v>
      </c>
    </row>
    <row r="82" spans="1:4" outlineLevel="1" x14ac:dyDescent="0.25">
      <c r="A82" s="194">
        <v>32952</v>
      </c>
      <c r="B82" s="195">
        <v>341.57</v>
      </c>
      <c r="C82" s="196">
        <f t="shared" si="0"/>
        <v>0.99429453031758508</v>
      </c>
      <c r="D82" s="198">
        <f t="shared" si="1"/>
        <v>-5.7054696824149209E-3</v>
      </c>
    </row>
    <row r="83" spans="1:4" outlineLevel="1" x14ac:dyDescent="0.25">
      <c r="A83" s="194">
        <v>32953</v>
      </c>
      <c r="B83" s="195">
        <v>339.74</v>
      </c>
      <c r="C83" s="196">
        <f t="shared" si="0"/>
        <v>0.99464238662646021</v>
      </c>
      <c r="D83" s="198">
        <f t="shared" si="1"/>
        <v>-5.3576133735397935E-3</v>
      </c>
    </row>
    <row r="84" spans="1:4" outlineLevel="1" x14ac:dyDescent="0.25">
      <c r="A84" s="194">
        <v>32954</v>
      </c>
      <c r="B84" s="195">
        <v>335.69</v>
      </c>
      <c r="C84" s="196">
        <f t="shared" si="0"/>
        <v>0.9880791193265438</v>
      </c>
      <c r="D84" s="198">
        <f t="shared" si="1"/>
        <v>-1.1920880673456202E-2</v>
      </c>
    </row>
    <row r="85" spans="1:4" outlineLevel="1" x14ac:dyDescent="0.25">
      <c r="A85" s="194">
        <v>32955</v>
      </c>
      <c r="B85" s="195">
        <v>337.22</v>
      </c>
      <c r="C85" s="196">
        <f t="shared" si="0"/>
        <v>1.0045577765200036</v>
      </c>
      <c r="D85" s="198">
        <f t="shared" si="1"/>
        <v>4.5577765200035536E-3</v>
      </c>
    </row>
    <row r="86" spans="1:4" outlineLevel="1" x14ac:dyDescent="0.25">
      <c r="A86" s="194">
        <v>32958</v>
      </c>
      <c r="B86" s="195">
        <v>337.63</v>
      </c>
      <c r="C86" s="196">
        <f t="shared" si="0"/>
        <v>1.0012158234980131</v>
      </c>
      <c r="D86" s="198">
        <f t="shared" si="1"/>
        <v>1.21582349801308E-3</v>
      </c>
    </row>
    <row r="87" spans="1:4" outlineLevel="1" x14ac:dyDescent="0.25">
      <c r="A87" s="194">
        <v>32959</v>
      </c>
      <c r="B87" s="195">
        <v>341.5</v>
      </c>
      <c r="C87" s="196">
        <f t="shared" si="0"/>
        <v>1.0114622515771703</v>
      </c>
      <c r="D87" s="198">
        <f t="shared" si="1"/>
        <v>1.146225157717029E-2</v>
      </c>
    </row>
    <row r="88" spans="1:4" outlineLevel="1" x14ac:dyDescent="0.25">
      <c r="A88" s="194">
        <v>32960</v>
      </c>
      <c r="B88" s="195">
        <v>342</v>
      </c>
      <c r="C88" s="196">
        <f t="shared" si="0"/>
        <v>1.0014641288433381</v>
      </c>
      <c r="D88" s="198">
        <f t="shared" si="1"/>
        <v>1.4641288433381305E-3</v>
      </c>
    </row>
    <row r="89" spans="1:4" outlineLevel="1" x14ac:dyDescent="0.25">
      <c r="A89" s="194">
        <v>32961</v>
      </c>
      <c r="B89" s="195">
        <v>340.79</v>
      </c>
      <c r="C89" s="196">
        <f t="shared" si="0"/>
        <v>0.9964619883040936</v>
      </c>
      <c r="D89" s="198">
        <f t="shared" si="1"/>
        <v>-3.5380116959063956E-3</v>
      </c>
    </row>
    <row r="90" spans="1:4" outlineLevel="1" x14ac:dyDescent="0.25">
      <c r="A90" s="194">
        <v>32962</v>
      </c>
      <c r="B90" s="195">
        <v>339.94</v>
      </c>
      <c r="C90" s="196">
        <f t="shared" si="0"/>
        <v>0.99750579535784489</v>
      </c>
      <c r="D90" s="198">
        <f t="shared" si="1"/>
        <v>-2.4942046421551067E-3</v>
      </c>
    </row>
    <row r="91" spans="1:4" outlineLevel="1" x14ac:dyDescent="0.25">
      <c r="A91" s="194">
        <v>32965</v>
      </c>
      <c r="B91" s="195">
        <v>338.7</v>
      </c>
      <c r="C91" s="196">
        <f t="shared" si="0"/>
        <v>0.99635229746425835</v>
      </c>
      <c r="D91" s="198">
        <f t="shared" si="1"/>
        <v>-3.6477025357416482E-3</v>
      </c>
    </row>
    <row r="92" spans="1:4" outlineLevel="1" x14ac:dyDescent="0.25">
      <c r="A92" s="194">
        <v>32966</v>
      </c>
      <c r="B92" s="195">
        <v>343.64</v>
      </c>
      <c r="C92" s="196">
        <f t="shared" si="0"/>
        <v>1.0145851786241511</v>
      </c>
      <c r="D92" s="198">
        <f t="shared" si="1"/>
        <v>1.4585178624151096E-2</v>
      </c>
    </row>
    <row r="93" spans="1:4" outlineLevel="1" x14ac:dyDescent="0.25">
      <c r="A93" s="194">
        <v>32967</v>
      </c>
      <c r="B93" s="195">
        <v>341.09</v>
      </c>
      <c r="C93" s="196">
        <f t="shared" ref="C93:C156" si="2">B93/B92</f>
        <v>0.99257944360377137</v>
      </c>
      <c r="D93" s="198">
        <f t="shared" ref="D93:D156" si="3">C93-1</f>
        <v>-7.4205563962286281E-3</v>
      </c>
    </row>
    <row r="94" spans="1:4" outlineLevel="1" x14ac:dyDescent="0.25">
      <c r="A94" s="194">
        <v>32968</v>
      </c>
      <c r="B94" s="195">
        <v>340.73</v>
      </c>
      <c r="C94" s="196">
        <f t="shared" si="2"/>
        <v>0.99894456008678079</v>
      </c>
      <c r="D94" s="198">
        <f t="shared" si="3"/>
        <v>-1.0554399132192138E-3</v>
      </c>
    </row>
    <row r="95" spans="1:4" outlineLevel="1" x14ac:dyDescent="0.25">
      <c r="A95" s="194">
        <v>32969</v>
      </c>
      <c r="B95" s="195">
        <v>340.08</v>
      </c>
      <c r="C95" s="196">
        <f t="shared" si="2"/>
        <v>0.99809233117130858</v>
      </c>
      <c r="D95" s="198">
        <f t="shared" si="3"/>
        <v>-1.9076688286914223E-3</v>
      </c>
    </row>
    <row r="96" spans="1:4" outlineLevel="1" x14ac:dyDescent="0.25">
      <c r="A96" s="194">
        <v>32972</v>
      </c>
      <c r="B96" s="195">
        <v>341.37</v>
      </c>
      <c r="C96" s="196">
        <f t="shared" si="2"/>
        <v>1.0037932251235004</v>
      </c>
      <c r="D96" s="198">
        <f t="shared" si="3"/>
        <v>3.7932251235004433E-3</v>
      </c>
    </row>
    <row r="97" spans="1:4" outlineLevel="1" x14ac:dyDescent="0.25">
      <c r="A97" s="194">
        <v>32973</v>
      </c>
      <c r="B97" s="195">
        <v>342.07</v>
      </c>
      <c r="C97" s="196">
        <f t="shared" si="2"/>
        <v>1.0020505609748953</v>
      </c>
      <c r="D97" s="198">
        <f t="shared" si="3"/>
        <v>2.0505609748953102E-3</v>
      </c>
    </row>
    <row r="98" spans="1:4" outlineLevel="1" x14ac:dyDescent="0.25">
      <c r="A98" s="194">
        <v>32974</v>
      </c>
      <c r="B98" s="195">
        <v>341.92</v>
      </c>
      <c r="C98" s="196">
        <f t="shared" si="2"/>
        <v>0.99956149326161314</v>
      </c>
      <c r="D98" s="198">
        <f t="shared" si="3"/>
        <v>-4.3850673838685683E-4</v>
      </c>
    </row>
    <row r="99" spans="1:4" outlineLevel="1" x14ac:dyDescent="0.25">
      <c r="A99" s="194">
        <v>32975</v>
      </c>
      <c r="B99" s="195">
        <v>344.34</v>
      </c>
      <c r="C99" s="196">
        <f t="shared" si="2"/>
        <v>1.0070776789892371</v>
      </c>
      <c r="D99" s="198">
        <f t="shared" si="3"/>
        <v>7.0776789892370573E-3</v>
      </c>
    </row>
    <row r="100" spans="1:4" outlineLevel="1" x14ac:dyDescent="0.25">
      <c r="A100" s="194">
        <v>32979</v>
      </c>
      <c r="B100" s="195">
        <v>344.74</v>
      </c>
      <c r="C100" s="196">
        <f t="shared" si="2"/>
        <v>1.0011616425625836</v>
      </c>
      <c r="D100" s="198">
        <f t="shared" si="3"/>
        <v>1.1616425625835536E-3</v>
      </c>
    </row>
    <row r="101" spans="1:4" outlineLevel="1" x14ac:dyDescent="0.25">
      <c r="A101" s="194">
        <v>32980</v>
      </c>
      <c r="B101" s="195">
        <v>344.68</v>
      </c>
      <c r="C101" s="196">
        <f t="shared" si="2"/>
        <v>0.99982595579277134</v>
      </c>
      <c r="D101" s="198">
        <f t="shared" si="3"/>
        <v>-1.7404420722866298E-4</v>
      </c>
    </row>
    <row r="102" spans="1:4" outlineLevel="1" x14ac:dyDescent="0.25">
      <c r="A102" s="194">
        <v>32981</v>
      </c>
      <c r="B102" s="195">
        <v>340.72</v>
      </c>
      <c r="C102" s="196">
        <f t="shared" si="2"/>
        <v>0.98851108274341426</v>
      </c>
      <c r="D102" s="198">
        <f t="shared" si="3"/>
        <v>-1.148891725658574E-2</v>
      </c>
    </row>
    <row r="103" spans="1:4" outlineLevel="1" x14ac:dyDescent="0.25">
      <c r="A103" s="194">
        <v>32982</v>
      </c>
      <c r="B103" s="195">
        <v>338.09</v>
      </c>
      <c r="C103" s="196">
        <f t="shared" si="2"/>
        <v>0.99228105189011495</v>
      </c>
      <c r="D103" s="198">
        <f t="shared" si="3"/>
        <v>-7.7189481098850488E-3</v>
      </c>
    </row>
    <row r="104" spans="1:4" outlineLevel="1" x14ac:dyDescent="0.25">
      <c r="A104" s="194">
        <v>32983</v>
      </c>
      <c r="B104" s="195">
        <v>335.12</v>
      </c>
      <c r="C104" s="196">
        <f t="shared" si="2"/>
        <v>0.99121535685764151</v>
      </c>
      <c r="D104" s="198">
        <f t="shared" si="3"/>
        <v>-8.7846431423584947E-3</v>
      </c>
    </row>
    <row r="105" spans="1:4" outlineLevel="1" x14ac:dyDescent="0.25">
      <c r="A105" s="194">
        <v>32986</v>
      </c>
      <c r="B105" s="195">
        <v>331.05</v>
      </c>
      <c r="C105" s="196">
        <f t="shared" si="2"/>
        <v>0.98785509668178562</v>
      </c>
      <c r="D105" s="198">
        <f t="shared" si="3"/>
        <v>-1.2144903318214384E-2</v>
      </c>
    </row>
    <row r="106" spans="1:4" outlineLevel="1" x14ac:dyDescent="0.25">
      <c r="A106" s="194">
        <v>32987</v>
      </c>
      <c r="B106" s="195">
        <v>330.36</v>
      </c>
      <c r="C106" s="196">
        <f t="shared" si="2"/>
        <v>0.99791572270049844</v>
      </c>
      <c r="D106" s="198">
        <f t="shared" si="3"/>
        <v>-2.0842772995015579E-3</v>
      </c>
    </row>
    <row r="107" spans="1:4" outlineLevel="1" x14ac:dyDescent="0.25">
      <c r="A107" s="194">
        <v>32988</v>
      </c>
      <c r="B107" s="195">
        <v>332.03</v>
      </c>
      <c r="C107" s="196">
        <f t="shared" si="2"/>
        <v>1.0050550914154255</v>
      </c>
      <c r="D107" s="198">
        <f t="shared" si="3"/>
        <v>5.0550914154254833E-3</v>
      </c>
    </row>
    <row r="108" spans="1:4" outlineLevel="1" x14ac:dyDescent="0.25">
      <c r="A108" s="194">
        <v>32989</v>
      </c>
      <c r="B108" s="195">
        <v>332.92</v>
      </c>
      <c r="C108" s="196">
        <f t="shared" si="2"/>
        <v>1.0026804806794567</v>
      </c>
      <c r="D108" s="198">
        <f t="shared" si="3"/>
        <v>2.6804806794566982E-3</v>
      </c>
    </row>
    <row r="109" spans="1:4" outlineLevel="1" x14ac:dyDescent="0.25">
      <c r="A109" s="194">
        <v>32990</v>
      </c>
      <c r="B109" s="195">
        <v>329.11</v>
      </c>
      <c r="C109" s="196">
        <f t="shared" si="2"/>
        <v>0.98855580920341224</v>
      </c>
      <c r="D109" s="198">
        <f t="shared" si="3"/>
        <v>-1.1444190796587761E-2</v>
      </c>
    </row>
    <row r="110" spans="1:4" outlineLevel="1" x14ac:dyDescent="0.25">
      <c r="A110" s="194">
        <v>32993</v>
      </c>
      <c r="B110" s="195">
        <v>330.8</v>
      </c>
      <c r="C110" s="196">
        <f t="shared" si="2"/>
        <v>1.0051350612257299</v>
      </c>
      <c r="D110" s="198">
        <f t="shared" si="3"/>
        <v>5.1350612257299311E-3</v>
      </c>
    </row>
    <row r="111" spans="1:4" outlineLevel="1" x14ac:dyDescent="0.25">
      <c r="A111" s="194">
        <v>32994</v>
      </c>
      <c r="B111" s="195">
        <v>332.25</v>
      </c>
      <c r="C111" s="196">
        <f t="shared" si="2"/>
        <v>1.0043833131801692</v>
      </c>
      <c r="D111" s="198">
        <f t="shared" si="3"/>
        <v>4.3833131801691572E-3</v>
      </c>
    </row>
    <row r="112" spans="1:4" outlineLevel="1" x14ac:dyDescent="0.25">
      <c r="A112" s="194">
        <v>32995</v>
      </c>
      <c r="B112" s="195">
        <v>334.48</v>
      </c>
      <c r="C112" s="196">
        <f t="shared" si="2"/>
        <v>1.0067118133935291</v>
      </c>
      <c r="D112" s="198">
        <f t="shared" si="3"/>
        <v>6.7118133935291091E-3</v>
      </c>
    </row>
    <row r="113" spans="1:4" outlineLevel="1" x14ac:dyDescent="0.25">
      <c r="A113" s="194">
        <v>32996</v>
      </c>
      <c r="B113" s="195">
        <v>335.57</v>
      </c>
      <c r="C113" s="196">
        <f t="shared" si="2"/>
        <v>1.0032587897632144</v>
      </c>
      <c r="D113" s="198">
        <f t="shared" si="3"/>
        <v>3.2587897632143648E-3</v>
      </c>
    </row>
    <row r="114" spans="1:4" outlineLevel="1" x14ac:dyDescent="0.25">
      <c r="A114" s="194">
        <v>32997</v>
      </c>
      <c r="B114" s="195">
        <v>338.39</v>
      </c>
      <c r="C114" s="196">
        <f t="shared" si="2"/>
        <v>1.0084036117650566</v>
      </c>
      <c r="D114" s="198">
        <f t="shared" si="3"/>
        <v>8.4036117650565512E-3</v>
      </c>
    </row>
    <row r="115" spans="1:4" outlineLevel="1" x14ac:dyDescent="0.25">
      <c r="A115" s="194">
        <v>33000</v>
      </c>
      <c r="B115" s="195">
        <v>340.53</v>
      </c>
      <c r="C115" s="196">
        <f t="shared" si="2"/>
        <v>1.0063240639498803</v>
      </c>
      <c r="D115" s="198">
        <f t="shared" si="3"/>
        <v>6.3240639498802764E-3</v>
      </c>
    </row>
    <row r="116" spans="1:4" outlineLevel="1" x14ac:dyDescent="0.25">
      <c r="A116" s="194">
        <v>33001</v>
      </c>
      <c r="B116" s="195">
        <v>342.01</v>
      </c>
      <c r="C116" s="196">
        <f t="shared" si="2"/>
        <v>1.0043461662702258</v>
      </c>
      <c r="D116" s="198">
        <f t="shared" si="3"/>
        <v>4.3461662702257708E-3</v>
      </c>
    </row>
    <row r="117" spans="1:4" outlineLevel="1" x14ac:dyDescent="0.25">
      <c r="A117" s="194">
        <v>33002</v>
      </c>
      <c r="B117" s="195">
        <v>342.86</v>
      </c>
      <c r="C117" s="196">
        <f t="shared" si="2"/>
        <v>1.0024853074471507</v>
      </c>
      <c r="D117" s="198">
        <f t="shared" si="3"/>
        <v>2.4853074471506975E-3</v>
      </c>
    </row>
    <row r="118" spans="1:4" outlineLevel="1" x14ac:dyDescent="0.25">
      <c r="A118" s="194">
        <v>33003</v>
      </c>
      <c r="B118" s="195">
        <v>343.82</v>
      </c>
      <c r="C118" s="196">
        <f t="shared" si="2"/>
        <v>1.0027999766668612</v>
      </c>
      <c r="D118" s="198">
        <f t="shared" si="3"/>
        <v>2.7999766668611592E-3</v>
      </c>
    </row>
    <row r="119" spans="1:4" outlineLevel="1" x14ac:dyDescent="0.25">
      <c r="A119" s="194">
        <v>33004</v>
      </c>
      <c r="B119" s="195">
        <v>352</v>
      </c>
      <c r="C119" s="196">
        <f t="shared" si="2"/>
        <v>1.0237915188179862</v>
      </c>
      <c r="D119" s="198">
        <f t="shared" si="3"/>
        <v>2.3791518817986246E-2</v>
      </c>
    </row>
    <row r="120" spans="1:4" outlineLevel="1" x14ac:dyDescent="0.25">
      <c r="A120" s="194">
        <v>33007</v>
      </c>
      <c r="B120" s="195">
        <v>354.75</v>
      </c>
      <c r="C120" s="196">
        <f t="shared" si="2"/>
        <v>1.0078125</v>
      </c>
      <c r="D120" s="198">
        <f t="shared" si="3"/>
        <v>7.8125E-3</v>
      </c>
    </row>
    <row r="121" spans="1:4" outlineLevel="1" x14ac:dyDescent="0.25">
      <c r="A121" s="194">
        <v>33008</v>
      </c>
      <c r="B121" s="195">
        <v>354.28</v>
      </c>
      <c r="C121" s="196">
        <f t="shared" si="2"/>
        <v>0.99867512332628605</v>
      </c>
      <c r="D121" s="198">
        <f t="shared" si="3"/>
        <v>-1.3248766737139483E-3</v>
      </c>
    </row>
    <row r="122" spans="1:4" outlineLevel="1" x14ac:dyDescent="0.25">
      <c r="A122" s="194">
        <v>33009</v>
      </c>
      <c r="B122" s="195">
        <v>354</v>
      </c>
      <c r="C122" s="196">
        <f t="shared" si="2"/>
        <v>0.99920966467201089</v>
      </c>
      <c r="D122" s="198">
        <f t="shared" si="3"/>
        <v>-7.9033532798911121E-4</v>
      </c>
    </row>
    <row r="123" spans="1:4" outlineLevel="1" x14ac:dyDescent="0.25">
      <c r="A123" s="194">
        <v>33010</v>
      </c>
      <c r="B123" s="195">
        <v>354.47</v>
      </c>
      <c r="C123" s="196">
        <f t="shared" si="2"/>
        <v>1.0013276836158194</v>
      </c>
      <c r="D123" s="198">
        <f t="shared" si="3"/>
        <v>1.3276836158193639E-3</v>
      </c>
    </row>
    <row r="124" spans="1:4" outlineLevel="1" x14ac:dyDescent="0.25">
      <c r="A124" s="194">
        <v>33011</v>
      </c>
      <c r="B124" s="195">
        <v>354.64</v>
      </c>
      <c r="C124" s="196">
        <f t="shared" si="2"/>
        <v>1.0004795892459164</v>
      </c>
      <c r="D124" s="198">
        <f t="shared" si="3"/>
        <v>4.7958924591640084E-4</v>
      </c>
    </row>
    <row r="125" spans="1:4" outlineLevel="1" x14ac:dyDescent="0.25">
      <c r="A125" s="194">
        <v>33014</v>
      </c>
      <c r="B125" s="195">
        <v>358</v>
      </c>
      <c r="C125" s="196">
        <f t="shared" si="2"/>
        <v>1.0094743965711708</v>
      </c>
      <c r="D125" s="198">
        <f t="shared" si="3"/>
        <v>9.4743965711707734E-3</v>
      </c>
    </row>
    <row r="126" spans="1:4" outlineLevel="1" x14ac:dyDescent="0.25">
      <c r="A126" s="194">
        <v>33015</v>
      </c>
      <c r="B126" s="195">
        <v>358.43</v>
      </c>
      <c r="C126" s="196">
        <f t="shared" si="2"/>
        <v>1.0012011173184359</v>
      </c>
      <c r="D126" s="198">
        <f t="shared" si="3"/>
        <v>1.2011173184358626E-3</v>
      </c>
    </row>
    <row r="127" spans="1:4" outlineLevel="1" x14ac:dyDescent="0.25">
      <c r="A127" s="194">
        <v>33016</v>
      </c>
      <c r="B127" s="195">
        <v>359.29</v>
      </c>
      <c r="C127" s="196">
        <f t="shared" si="2"/>
        <v>1.0023993527327513</v>
      </c>
      <c r="D127" s="198">
        <f t="shared" si="3"/>
        <v>2.3993527327512698E-3</v>
      </c>
    </row>
    <row r="128" spans="1:4" outlineLevel="1" x14ac:dyDescent="0.25">
      <c r="A128" s="194">
        <v>33017</v>
      </c>
      <c r="B128" s="195">
        <v>358.41</v>
      </c>
      <c r="C128" s="196">
        <f t="shared" si="2"/>
        <v>0.99755072504105324</v>
      </c>
      <c r="D128" s="198">
        <f t="shared" si="3"/>
        <v>-2.4492749589467566E-3</v>
      </c>
    </row>
    <row r="129" spans="1:4" outlineLevel="1" x14ac:dyDescent="0.25">
      <c r="A129" s="194">
        <v>33018</v>
      </c>
      <c r="B129" s="195">
        <v>354.58</v>
      </c>
      <c r="C129" s="196">
        <f t="shared" si="2"/>
        <v>0.98931391423230364</v>
      </c>
      <c r="D129" s="198">
        <f t="shared" si="3"/>
        <v>-1.0686085767696363E-2</v>
      </c>
    </row>
    <row r="130" spans="1:4" outlineLevel="1" x14ac:dyDescent="0.25">
      <c r="A130" s="194">
        <v>33022</v>
      </c>
      <c r="B130" s="195">
        <v>360.65</v>
      </c>
      <c r="C130" s="196">
        <f t="shared" si="2"/>
        <v>1.0171188448305037</v>
      </c>
      <c r="D130" s="198">
        <f t="shared" si="3"/>
        <v>1.7118844830503743E-2</v>
      </c>
    </row>
    <row r="131" spans="1:4" outlineLevel="1" x14ac:dyDescent="0.25">
      <c r="A131" s="194">
        <v>33023</v>
      </c>
      <c r="B131" s="195">
        <v>360.86</v>
      </c>
      <c r="C131" s="196">
        <f t="shared" si="2"/>
        <v>1.0005822819908499</v>
      </c>
      <c r="D131" s="198">
        <f t="shared" si="3"/>
        <v>5.8228199084986443E-4</v>
      </c>
    </row>
    <row r="132" spans="1:4" outlineLevel="1" x14ac:dyDescent="0.25">
      <c r="A132" s="194">
        <v>33024</v>
      </c>
      <c r="B132" s="195">
        <v>361.23</v>
      </c>
      <c r="C132" s="196">
        <f t="shared" si="2"/>
        <v>1.0010253283821982</v>
      </c>
      <c r="D132" s="198">
        <f t="shared" si="3"/>
        <v>1.025328382198154E-3</v>
      </c>
    </row>
    <row r="133" spans="1:4" outlineLevel="1" x14ac:dyDescent="0.25">
      <c r="A133" s="194">
        <v>33025</v>
      </c>
      <c r="B133" s="195">
        <v>363.16</v>
      </c>
      <c r="C133" s="196">
        <f t="shared" si="2"/>
        <v>1.0053428563519087</v>
      </c>
      <c r="D133" s="198">
        <f t="shared" si="3"/>
        <v>5.3428563519086758E-3</v>
      </c>
    </row>
    <row r="134" spans="1:4" outlineLevel="1" x14ac:dyDescent="0.25">
      <c r="A134" s="194">
        <v>33028</v>
      </c>
      <c r="B134" s="195">
        <v>367.4</v>
      </c>
      <c r="C134" s="196">
        <f t="shared" si="2"/>
        <v>1.0116752946359731</v>
      </c>
      <c r="D134" s="198">
        <f t="shared" si="3"/>
        <v>1.1675294635973055E-2</v>
      </c>
    </row>
    <row r="135" spans="1:4" outlineLevel="1" x14ac:dyDescent="0.25">
      <c r="A135" s="194">
        <v>33029</v>
      </c>
      <c r="B135" s="195">
        <v>366.64</v>
      </c>
      <c r="C135" s="196">
        <f t="shared" si="2"/>
        <v>0.99793140990745788</v>
      </c>
      <c r="D135" s="198">
        <f t="shared" si="3"/>
        <v>-2.0685900925421219E-3</v>
      </c>
    </row>
    <row r="136" spans="1:4" outlineLevel="1" x14ac:dyDescent="0.25">
      <c r="A136" s="194">
        <v>33030</v>
      </c>
      <c r="B136" s="195">
        <v>364.96</v>
      </c>
      <c r="C136" s="196">
        <f t="shared" si="2"/>
        <v>0.99541784857080517</v>
      </c>
      <c r="D136" s="198">
        <f t="shared" si="3"/>
        <v>-4.5821514291948251E-3</v>
      </c>
    </row>
    <row r="137" spans="1:4" outlineLevel="1" x14ac:dyDescent="0.25">
      <c r="A137" s="194">
        <v>33031</v>
      </c>
      <c r="B137" s="195">
        <v>363.15</v>
      </c>
      <c r="C137" s="196">
        <f t="shared" si="2"/>
        <v>0.99504055238930289</v>
      </c>
      <c r="D137" s="198">
        <f t="shared" si="3"/>
        <v>-4.9594476106971097E-3</v>
      </c>
    </row>
    <row r="138" spans="1:4" outlineLevel="1" x14ac:dyDescent="0.25">
      <c r="A138" s="194">
        <v>33032</v>
      </c>
      <c r="B138" s="195">
        <v>358.71</v>
      </c>
      <c r="C138" s="196">
        <f t="shared" si="2"/>
        <v>0.98777364725320116</v>
      </c>
      <c r="D138" s="198">
        <f t="shared" si="3"/>
        <v>-1.2226352746798841E-2</v>
      </c>
    </row>
    <row r="139" spans="1:4" outlineLevel="1" x14ac:dyDescent="0.25">
      <c r="A139" s="194">
        <v>33035</v>
      </c>
      <c r="B139" s="195">
        <v>361.63</v>
      </c>
      <c r="C139" s="196">
        <f t="shared" si="2"/>
        <v>1.0081402804493882</v>
      </c>
      <c r="D139" s="198">
        <f t="shared" si="3"/>
        <v>8.1402804493881931E-3</v>
      </c>
    </row>
    <row r="140" spans="1:4" outlineLevel="1" x14ac:dyDescent="0.25">
      <c r="A140" s="194">
        <v>33036</v>
      </c>
      <c r="B140" s="195">
        <v>366.25</v>
      </c>
      <c r="C140" s="196">
        <f t="shared" si="2"/>
        <v>1.0127754887592291</v>
      </c>
      <c r="D140" s="198">
        <f t="shared" si="3"/>
        <v>1.277548875922907E-2</v>
      </c>
    </row>
    <row r="141" spans="1:4" outlineLevel="1" x14ac:dyDescent="0.25">
      <c r="A141" s="194">
        <v>33037</v>
      </c>
      <c r="B141" s="195">
        <v>364.9</v>
      </c>
      <c r="C141" s="196">
        <f t="shared" si="2"/>
        <v>0.99631399317406133</v>
      </c>
      <c r="D141" s="198">
        <f t="shared" si="3"/>
        <v>-3.6860068259386702E-3</v>
      </c>
    </row>
    <row r="142" spans="1:4" outlineLevel="1" x14ac:dyDescent="0.25">
      <c r="A142" s="194">
        <v>33038</v>
      </c>
      <c r="B142" s="195">
        <v>362.9</v>
      </c>
      <c r="C142" s="196">
        <f t="shared" si="2"/>
        <v>0.99451904631405863</v>
      </c>
      <c r="D142" s="198">
        <f t="shared" si="3"/>
        <v>-5.4809536859413699E-3</v>
      </c>
    </row>
    <row r="143" spans="1:4" outlineLevel="1" x14ac:dyDescent="0.25">
      <c r="A143" s="194">
        <v>33039</v>
      </c>
      <c r="B143" s="195">
        <v>362.91</v>
      </c>
      <c r="C143" s="196">
        <f t="shared" si="2"/>
        <v>1.0000275558004961</v>
      </c>
      <c r="D143" s="198">
        <f t="shared" si="3"/>
        <v>2.7555800496070759E-5</v>
      </c>
    </row>
    <row r="144" spans="1:4" outlineLevel="1" x14ac:dyDescent="0.25">
      <c r="A144" s="194">
        <v>33042</v>
      </c>
      <c r="B144" s="195">
        <v>356.88</v>
      </c>
      <c r="C144" s="196">
        <f t="shared" si="2"/>
        <v>0.98338431015954364</v>
      </c>
      <c r="D144" s="198">
        <f t="shared" si="3"/>
        <v>-1.661568984045636E-2</v>
      </c>
    </row>
    <row r="145" spans="1:4" outlineLevel="1" x14ac:dyDescent="0.25">
      <c r="A145" s="194">
        <v>33043</v>
      </c>
      <c r="B145" s="195">
        <v>358.47</v>
      </c>
      <c r="C145" s="196">
        <f t="shared" si="2"/>
        <v>1.0044552790854069</v>
      </c>
      <c r="D145" s="198">
        <f t="shared" si="3"/>
        <v>4.4552790854068824E-3</v>
      </c>
    </row>
    <row r="146" spans="1:4" outlineLevel="1" x14ac:dyDescent="0.25">
      <c r="A146" s="194">
        <v>33044</v>
      </c>
      <c r="B146" s="195">
        <v>359.1</v>
      </c>
      <c r="C146" s="196">
        <f t="shared" si="2"/>
        <v>1.0017574692442881</v>
      </c>
      <c r="D146" s="198">
        <f t="shared" si="3"/>
        <v>1.7574692442881013E-3</v>
      </c>
    </row>
    <row r="147" spans="1:4" outlineLevel="1" x14ac:dyDescent="0.25">
      <c r="A147" s="194">
        <v>33045</v>
      </c>
      <c r="B147" s="195">
        <v>360.47</v>
      </c>
      <c r="C147" s="196">
        <f t="shared" si="2"/>
        <v>1.0038150932887775</v>
      </c>
      <c r="D147" s="198">
        <f t="shared" si="3"/>
        <v>3.8150932887774935E-3</v>
      </c>
    </row>
    <row r="148" spans="1:4" outlineLevel="1" x14ac:dyDescent="0.25">
      <c r="A148" s="194">
        <v>33046</v>
      </c>
      <c r="B148" s="195">
        <v>355.43</v>
      </c>
      <c r="C148" s="196">
        <f t="shared" si="2"/>
        <v>0.98601825394623677</v>
      </c>
      <c r="D148" s="198">
        <f t="shared" si="3"/>
        <v>-1.3981746053763233E-2</v>
      </c>
    </row>
    <row r="149" spans="1:4" outlineLevel="1" x14ac:dyDescent="0.25">
      <c r="A149" s="194">
        <v>33049</v>
      </c>
      <c r="B149" s="195">
        <v>352.31</v>
      </c>
      <c r="C149" s="196">
        <f t="shared" si="2"/>
        <v>0.99122190023351997</v>
      </c>
      <c r="D149" s="198">
        <f t="shared" si="3"/>
        <v>-8.7780997664800298E-3</v>
      </c>
    </row>
    <row r="150" spans="1:4" outlineLevel="1" x14ac:dyDescent="0.25">
      <c r="A150" s="194">
        <v>33050</v>
      </c>
      <c r="B150" s="195">
        <v>352.06</v>
      </c>
      <c r="C150" s="196">
        <f t="shared" si="2"/>
        <v>0.99929039766115069</v>
      </c>
      <c r="D150" s="198">
        <f t="shared" si="3"/>
        <v>-7.0960233884931334E-4</v>
      </c>
    </row>
    <row r="151" spans="1:4" outlineLevel="1" x14ac:dyDescent="0.25">
      <c r="A151" s="194">
        <v>33051</v>
      </c>
      <c r="B151" s="195">
        <v>355.14</v>
      </c>
      <c r="C151" s="196">
        <f t="shared" si="2"/>
        <v>1.008748508776913</v>
      </c>
      <c r="D151" s="198">
        <f t="shared" si="3"/>
        <v>8.7485087769130221E-3</v>
      </c>
    </row>
    <row r="152" spans="1:4" outlineLevel="1" x14ac:dyDescent="0.25">
      <c r="A152" s="194">
        <v>33052</v>
      </c>
      <c r="B152" s="195">
        <v>357.63</v>
      </c>
      <c r="C152" s="196">
        <f t="shared" si="2"/>
        <v>1.007011319479642</v>
      </c>
      <c r="D152" s="198">
        <f t="shared" si="3"/>
        <v>7.0113194796419531E-3</v>
      </c>
    </row>
    <row r="153" spans="1:4" outlineLevel="1" x14ac:dyDescent="0.25">
      <c r="A153" s="194">
        <v>33053</v>
      </c>
      <c r="B153" s="195">
        <v>358.02</v>
      </c>
      <c r="C153" s="196">
        <f t="shared" si="2"/>
        <v>1.0010905125408942</v>
      </c>
      <c r="D153" s="198">
        <f t="shared" si="3"/>
        <v>1.0905125408942062E-3</v>
      </c>
    </row>
    <row r="154" spans="1:4" outlineLevel="1" x14ac:dyDescent="0.25">
      <c r="A154" s="194">
        <v>33056</v>
      </c>
      <c r="B154" s="195">
        <v>359.54</v>
      </c>
      <c r="C154" s="196">
        <f t="shared" si="2"/>
        <v>1.004245572873024</v>
      </c>
      <c r="D154" s="198">
        <f t="shared" si="3"/>
        <v>4.2455728730239617E-3</v>
      </c>
    </row>
    <row r="155" spans="1:4" outlineLevel="1" x14ac:dyDescent="0.25">
      <c r="A155" s="194">
        <v>33057</v>
      </c>
      <c r="B155" s="195">
        <v>360.16</v>
      </c>
      <c r="C155" s="196">
        <f t="shared" si="2"/>
        <v>1.0017244256550035</v>
      </c>
      <c r="D155" s="198">
        <f t="shared" si="3"/>
        <v>1.7244256550035253E-3</v>
      </c>
    </row>
    <row r="156" spans="1:4" outlineLevel="1" x14ac:dyDescent="0.25">
      <c r="A156" s="194">
        <v>33059</v>
      </c>
      <c r="B156" s="195">
        <v>355.68</v>
      </c>
      <c r="C156" s="196">
        <f t="shared" si="2"/>
        <v>0.98756108396268316</v>
      </c>
      <c r="D156" s="198">
        <f t="shared" si="3"/>
        <v>-1.2438916037316838E-2</v>
      </c>
    </row>
    <row r="157" spans="1:4" outlineLevel="1" x14ac:dyDescent="0.25">
      <c r="A157" s="194">
        <v>33060</v>
      </c>
      <c r="B157" s="195">
        <v>358.42</v>
      </c>
      <c r="C157" s="196">
        <f t="shared" ref="C157:C220" si="4">B157/B156</f>
        <v>1.0077035537561854</v>
      </c>
      <c r="D157" s="198">
        <f t="shared" ref="D157:D220" si="5">C157-1</f>
        <v>7.7035537561853662E-3</v>
      </c>
    </row>
    <row r="158" spans="1:4" outlineLevel="1" x14ac:dyDescent="0.25">
      <c r="A158" s="194">
        <v>33063</v>
      </c>
      <c r="B158" s="195">
        <v>359.52</v>
      </c>
      <c r="C158" s="196">
        <f t="shared" si="4"/>
        <v>1.0030690251660062</v>
      </c>
      <c r="D158" s="198">
        <f t="shared" si="5"/>
        <v>3.0690251660061563E-3</v>
      </c>
    </row>
    <row r="159" spans="1:4" outlineLevel="1" x14ac:dyDescent="0.25">
      <c r="A159" s="194">
        <v>33064</v>
      </c>
      <c r="B159" s="195">
        <v>356.49</v>
      </c>
      <c r="C159" s="196">
        <f t="shared" si="4"/>
        <v>0.99157209612817099</v>
      </c>
      <c r="D159" s="198">
        <f t="shared" si="5"/>
        <v>-8.4279038718290122E-3</v>
      </c>
    </row>
    <row r="160" spans="1:4" outlineLevel="1" x14ac:dyDescent="0.25">
      <c r="A160" s="194">
        <v>33065</v>
      </c>
      <c r="B160" s="195">
        <v>361.23</v>
      </c>
      <c r="C160" s="196">
        <f t="shared" si="4"/>
        <v>1.0132963056467221</v>
      </c>
      <c r="D160" s="198">
        <f t="shared" si="5"/>
        <v>1.3296305646722129E-2</v>
      </c>
    </row>
    <row r="161" spans="1:4" outlineLevel="1" x14ac:dyDescent="0.25">
      <c r="A161" s="194">
        <v>33066</v>
      </c>
      <c r="B161" s="195">
        <v>365.44</v>
      </c>
      <c r="C161" s="196">
        <f t="shared" si="4"/>
        <v>1.0116546244774796</v>
      </c>
      <c r="D161" s="198">
        <f t="shared" si="5"/>
        <v>1.1654624477479558E-2</v>
      </c>
    </row>
    <row r="162" spans="1:4" outlineLevel="1" x14ac:dyDescent="0.25">
      <c r="A162" s="194">
        <v>33067</v>
      </c>
      <c r="B162" s="195">
        <v>367.31</v>
      </c>
      <c r="C162" s="196">
        <f t="shared" si="4"/>
        <v>1.0051171190893169</v>
      </c>
      <c r="D162" s="198">
        <f t="shared" si="5"/>
        <v>5.1171190893168905E-3</v>
      </c>
    </row>
    <row r="163" spans="1:4" outlineLevel="1" x14ac:dyDescent="0.25">
      <c r="A163" s="194">
        <v>33070</v>
      </c>
      <c r="B163" s="195">
        <v>368.95</v>
      </c>
      <c r="C163" s="196">
        <f t="shared" si="4"/>
        <v>1.0044648934142821</v>
      </c>
      <c r="D163" s="198">
        <f t="shared" si="5"/>
        <v>4.4648934142821339E-3</v>
      </c>
    </row>
    <row r="164" spans="1:4" outlineLevel="1" x14ac:dyDescent="0.25">
      <c r="A164" s="194">
        <v>33071</v>
      </c>
      <c r="B164" s="195">
        <v>367.52</v>
      </c>
      <c r="C164" s="196">
        <f t="shared" si="4"/>
        <v>0.99612413606179695</v>
      </c>
      <c r="D164" s="198">
        <f t="shared" si="5"/>
        <v>-3.8758639382030502E-3</v>
      </c>
    </row>
    <row r="165" spans="1:4" outlineLevel="1" x14ac:dyDescent="0.25">
      <c r="A165" s="194">
        <v>33072</v>
      </c>
      <c r="B165" s="195">
        <v>364.22</v>
      </c>
      <c r="C165" s="196">
        <f t="shared" si="4"/>
        <v>0.99102089682194183</v>
      </c>
      <c r="D165" s="198">
        <f t="shared" si="5"/>
        <v>-8.9791031780581676E-3</v>
      </c>
    </row>
    <row r="166" spans="1:4" outlineLevel="1" x14ac:dyDescent="0.25">
      <c r="A166" s="194">
        <v>33073</v>
      </c>
      <c r="B166" s="195">
        <v>365.32</v>
      </c>
      <c r="C166" s="196">
        <f t="shared" si="4"/>
        <v>1.0030201526549887</v>
      </c>
      <c r="D166" s="198">
        <f t="shared" si="5"/>
        <v>3.0201526549886726E-3</v>
      </c>
    </row>
    <row r="167" spans="1:4" outlineLevel="1" x14ac:dyDescent="0.25">
      <c r="A167" s="194">
        <v>33074</v>
      </c>
      <c r="B167" s="195">
        <v>361.61</v>
      </c>
      <c r="C167" s="196">
        <f t="shared" si="4"/>
        <v>0.98984451987298816</v>
      </c>
      <c r="D167" s="198">
        <f t="shared" si="5"/>
        <v>-1.015548012701184E-2</v>
      </c>
    </row>
    <row r="168" spans="1:4" outlineLevel="1" x14ac:dyDescent="0.25">
      <c r="A168" s="194">
        <v>33077</v>
      </c>
      <c r="B168" s="195">
        <v>355.31</v>
      </c>
      <c r="C168" s="196">
        <f t="shared" si="4"/>
        <v>0.98257791543375461</v>
      </c>
      <c r="D168" s="198">
        <f t="shared" si="5"/>
        <v>-1.7422084566245388E-2</v>
      </c>
    </row>
    <row r="169" spans="1:4" outlineLevel="1" x14ac:dyDescent="0.25">
      <c r="A169" s="194">
        <v>33078</v>
      </c>
      <c r="B169" s="195">
        <v>355.79</v>
      </c>
      <c r="C169" s="196">
        <f t="shared" si="4"/>
        <v>1.001350932988095</v>
      </c>
      <c r="D169" s="198">
        <f t="shared" si="5"/>
        <v>1.3509329880949661E-3</v>
      </c>
    </row>
    <row r="170" spans="1:4" outlineLevel="1" x14ac:dyDescent="0.25">
      <c r="A170" s="194">
        <v>33079</v>
      </c>
      <c r="B170" s="195">
        <v>357.09</v>
      </c>
      <c r="C170" s="196">
        <f t="shared" si="4"/>
        <v>1.0036538407487561</v>
      </c>
      <c r="D170" s="198">
        <f t="shared" si="5"/>
        <v>3.6538407487560765E-3</v>
      </c>
    </row>
    <row r="171" spans="1:4" outlineLevel="1" x14ac:dyDescent="0.25">
      <c r="A171" s="194">
        <v>33080</v>
      </c>
      <c r="B171" s="195">
        <v>355.91</v>
      </c>
      <c r="C171" s="196">
        <f t="shared" si="4"/>
        <v>0.99669551093561859</v>
      </c>
      <c r="D171" s="198">
        <f t="shared" si="5"/>
        <v>-3.3044890643814107E-3</v>
      </c>
    </row>
    <row r="172" spans="1:4" outlineLevel="1" x14ac:dyDescent="0.25">
      <c r="A172" s="194">
        <v>33081</v>
      </c>
      <c r="B172" s="195">
        <v>353.44</v>
      </c>
      <c r="C172" s="196">
        <f t="shared" si="4"/>
        <v>0.99306004326936581</v>
      </c>
      <c r="D172" s="198">
        <f t="shared" si="5"/>
        <v>-6.9399567306341892E-3</v>
      </c>
    </row>
    <row r="173" spans="1:4" outlineLevel="1" x14ac:dyDescent="0.25">
      <c r="A173" s="194">
        <v>33084</v>
      </c>
      <c r="B173" s="195">
        <v>355.55</v>
      </c>
      <c r="C173" s="196">
        <f t="shared" si="4"/>
        <v>1.005969895880489</v>
      </c>
      <c r="D173" s="198">
        <f t="shared" si="5"/>
        <v>5.9698958804890179E-3</v>
      </c>
    </row>
    <row r="174" spans="1:4" outlineLevel="1" x14ac:dyDescent="0.25">
      <c r="A174" s="194">
        <v>33085</v>
      </c>
      <c r="B174" s="195">
        <v>356.15</v>
      </c>
      <c r="C174" s="196">
        <f t="shared" si="4"/>
        <v>1.0016875263675995</v>
      </c>
      <c r="D174" s="198">
        <f t="shared" si="5"/>
        <v>1.6875263675995011E-3</v>
      </c>
    </row>
    <row r="175" spans="1:4" outlineLevel="1" x14ac:dyDescent="0.25">
      <c r="A175" s="194">
        <v>33086</v>
      </c>
      <c r="B175" s="195">
        <v>355.52</v>
      </c>
      <c r="C175" s="196">
        <f t="shared" si="4"/>
        <v>0.9982310824090973</v>
      </c>
      <c r="D175" s="198">
        <f t="shared" si="5"/>
        <v>-1.7689175909026966E-3</v>
      </c>
    </row>
    <row r="176" spans="1:4" outlineLevel="1" x14ac:dyDescent="0.25">
      <c r="A176" s="194">
        <v>33087</v>
      </c>
      <c r="B176" s="195">
        <v>351.48</v>
      </c>
      <c r="C176" s="196">
        <f t="shared" si="4"/>
        <v>0.98863636363636376</v>
      </c>
      <c r="D176" s="198">
        <f t="shared" si="5"/>
        <v>-1.1363636363636243E-2</v>
      </c>
    </row>
    <row r="177" spans="1:4" outlineLevel="1" x14ac:dyDescent="0.25">
      <c r="A177" s="194">
        <v>33088</v>
      </c>
      <c r="B177" s="195">
        <v>344.86</v>
      </c>
      <c r="C177" s="196">
        <f t="shared" si="4"/>
        <v>0.98116535791510184</v>
      </c>
      <c r="D177" s="198">
        <f t="shared" si="5"/>
        <v>-1.8834642084898157E-2</v>
      </c>
    </row>
    <row r="178" spans="1:4" outlineLevel="1" x14ac:dyDescent="0.25">
      <c r="A178" s="194">
        <v>33091</v>
      </c>
      <c r="B178" s="195">
        <v>334.43</v>
      </c>
      <c r="C178" s="196">
        <f t="shared" si="4"/>
        <v>0.96975584295076256</v>
      </c>
      <c r="D178" s="198">
        <f t="shared" si="5"/>
        <v>-3.0244157049237441E-2</v>
      </c>
    </row>
    <row r="179" spans="1:4" outlineLevel="1" x14ac:dyDescent="0.25">
      <c r="A179" s="194">
        <v>33092</v>
      </c>
      <c r="B179" s="195">
        <v>334.83</v>
      </c>
      <c r="C179" s="196">
        <f t="shared" si="4"/>
        <v>1.0011960649463265</v>
      </c>
      <c r="D179" s="198">
        <f t="shared" si="5"/>
        <v>1.1960649463265138E-3</v>
      </c>
    </row>
    <row r="180" spans="1:4" outlineLevel="1" x14ac:dyDescent="0.25">
      <c r="A180" s="194">
        <v>33093</v>
      </c>
      <c r="B180" s="195">
        <v>338.35</v>
      </c>
      <c r="C180" s="196">
        <f t="shared" si="4"/>
        <v>1.0105127975390498</v>
      </c>
      <c r="D180" s="198">
        <f t="shared" si="5"/>
        <v>1.0512797539049767E-2</v>
      </c>
    </row>
    <row r="181" spans="1:4" outlineLevel="1" x14ac:dyDescent="0.25">
      <c r="A181" s="194">
        <v>33094</v>
      </c>
      <c r="B181" s="195">
        <v>339.94</v>
      </c>
      <c r="C181" s="196">
        <f t="shared" si="4"/>
        <v>1.0046992758977389</v>
      </c>
      <c r="D181" s="198">
        <f t="shared" si="5"/>
        <v>4.699275897738886E-3</v>
      </c>
    </row>
    <row r="182" spans="1:4" outlineLevel="1" x14ac:dyDescent="0.25">
      <c r="A182" s="194">
        <v>33095</v>
      </c>
      <c r="B182" s="195">
        <v>335.52</v>
      </c>
      <c r="C182" s="196">
        <f t="shared" si="4"/>
        <v>0.98699770547743715</v>
      </c>
      <c r="D182" s="198">
        <f t="shared" si="5"/>
        <v>-1.3002294522562852E-2</v>
      </c>
    </row>
    <row r="183" spans="1:4" outlineLevel="1" x14ac:dyDescent="0.25">
      <c r="A183" s="194">
        <v>33098</v>
      </c>
      <c r="B183" s="195">
        <v>338.84</v>
      </c>
      <c r="C183" s="196">
        <f t="shared" si="4"/>
        <v>1.0098950882212685</v>
      </c>
      <c r="D183" s="198">
        <f t="shared" si="5"/>
        <v>9.8950882212684999E-3</v>
      </c>
    </row>
    <row r="184" spans="1:4" outlineLevel="1" x14ac:dyDescent="0.25">
      <c r="A184" s="194">
        <v>33099</v>
      </c>
      <c r="B184" s="195">
        <v>339.39</v>
      </c>
      <c r="C184" s="196">
        <f t="shared" si="4"/>
        <v>1.0016231849840633</v>
      </c>
      <c r="D184" s="198">
        <f t="shared" si="5"/>
        <v>1.6231849840633306E-3</v>
      </c>
    </row>
    <row r="185" spans="1:4" outlineLevel="1" x14ac:dyDescent="0.25">
      <c r="A185" s="194">
        <v>33100</v>
      </c>
      <c r="B185" s="195">
        <v>340.06</v>
      </c>
      <c r="C185" s="196">
        <f t="shared" si="4"/>
        <v>1.0019741300568668</v>
      </c>
      <c r="D185" s="198">
        <f t="shared" si="5"/>
        <v>1.9741300568667519E-3</v>
      </c>
    </row>
    <row r="186" spans="1:4" outlineLevel="1" x14ac:dyDescent="0.25">
      <c r="A186" s="194">
        <v>33101</v>
      </c>
      <c r="B186" s="195">
        <v>332.39</v>
      </c>
      <c r="C186" s="196">
        <f t="shared" si="4"/>
        <v>0.97744515673704635</v>
      </c>
      <c r="D186" s="198">
        <f t="shared" si="5"/>
        <v>-2.255484326295365E-2</v>
      </c>
    </row>
    <row r="187" spans="1:4" outlineLevel="1" x14ac:dyDescent="0.25">
      <c r="A187" s="194">
        <v>33102</v>
      </c>
      <c r="B187" s="195">
        <v>327.83</v>
      </c>
      <c r="C187" s="196">
        <f t="shared" si="4"/>
        <v>0.98628117572730822</v>
      </c>
      <c r="D187" s="198">
        <f t="shared" si="5"/>
        <v>-1.3718824272691776E-2</v>
      </c>
    </row>
    <row r="188" spans="1:4" outlineLevel="1" x14ac:dyDescent="0.25">
      <c r="A188" s="194">
        <v>33105</v>
      </c>
      <c r="B188" s="195">
        <v>328.51</v>
      </c>
      <c r="C188" s="196">
        <f t="shared" si="4"/>
        <v>1.0020742457981271</v>
      </c>
      <c r="D188" s="198">
        <f t="shared" si="5"/>
        <v>2.0742457981270945E-3</v>
      </c>
    </row>
    <row r="189" spans="1:4" outlineLevel="1" x14ac:dyDescent="0.25">
      <c r="A189" s="194">
        <v>33106</v>
      </c>
      <c r="B189" s="195">
        <v>321.86</v>
      </c>
      <c r="C189" s="196">
        <f t="shared" si="4"/>
        <v>0.97975708502024295</v>
      </c>
      <c r="D189" s="198">
        <f t="shared" si="5"/>
        <v>-2.0242914979757054E-2</v>
      </c>
    </row>
    <row r="190" spans="1:4" outlineLevel="1" x14ac:dyDescent="0.25">
      <c r="A190" s="194">
        <v>33107</v>
      </c>
      <c r="B190" s="195">
        <v>316.55</v>
      </c>
      <c r="C190" s="196">
        <f t="shared" si="4"/>
        <v>0.98350214378922507</v>
      </c>
      <c r="D190" s="198">
        <f t="shared" si="5"/>
        <v>-1.649785621077493E-2</v>
      </c>
    </row>
    <row r="191" spans="1:4" outlineLevel="1" x14ac:dyDescent="0.25">
      <c r="A191" s="194">
        <v>33108</v>
      </c>
      <c r="B191" s="195">
        <v>307.06</v>
      </c>
      <c r="C191" s="196">
        <f t="shared" si="4"/>
        <v>0.97002053388090348</v>
      </c>
      <c r="D191" s="198">
        <f t="shared" si="5"/>
        <v>-2.9979466119096521E-2</v>
      </c>
    </row>
    <row r="192" spans="1:4" outlineLevel="1" x14ac:dyDescent="0.25">
      <c r="A192" s="194">
        <v>33109</v>
      </c>
      <c r="B192" s="195">
        <v>311.51</v>
      </c>
      <c r="C192" s="196">
        <f t="shared" si="4"/>
        <v>1.0144922816387676</v>
      </c>
      <c r="D192" s="198">
        <f t="shared" si="5"/>
        <v>1.449228163876759E-2</v>
      </c>
    </row>
    <row r="193" spans="1:4" outlineLevel="1" x14ac:dyDescent="0.25">
      <c r="A193" s="194">
        <v>33112</v>
      </c>
      <c r="B193" s="195">
        <v>321.44</v>
      </c>
      <c r="C193" s="196">
        <f t="shared" si="4"/>
        <v>1.031876986292575</v>
      </c>
      <c r="D193" s="198">
        <f t="shared" si="5"/>
        <v>3.187698629257496E-2</v>
      </c>
    </row>
    <row r="194" spans="1:4" outlineLevel="1" x14ac:dyDescent="0.25">
      <c r="A194" s="194">
        <v>33113</v>
      </c>
      <c r="B194" s="195">
        <v>321.33999999999997</v>
      </c>
      <c r="C194" s="196">
        <f t="shared" si="4"/>
        <v>0.99968889995022392</v>
      </c>
      <c r="D194" s="198">
        <f t="shared" si="5"/>
        <v>-3.1110004977608074E-4</v>
      </c>
    </row>
    <row r="195" spans="1:4" outlineLevel="1" x14ac:dyDescent="0.25">
      <c r="A195" s="194">
        <v>33114</v>
      </c>
      <c r="B195" s="195">
        <v>324.19</v>
      </c>
      <c r="C195" s="196">
        <f t="shared" si="4"/>
        <v>1.0088691105993652</v>
      </c>
      <c r="D195" s="198">
        <f t="shared" si="5"/>
        <v>8.8691105993652375E-3</v>
      </c>
    </row>
    <row r="196" spans="1:4" outlineLevel="1" x14ac:dyDescent="0.25">
      <c r="A196" s="194">
        <v>33115</v>
      </c>
      <c r="B196" s="195">
        <v>318.70999999999998</v>
      </c>
      <c r="C196" s="196">
        <f t="shared" si="4"/>
        <v>0.98309633239766803</v>
      </c>
      <c r="D196" s="198">
        <f t="shared" si="5"/>
        <v>-1.6903667602331973E-2</v>
      </c>
    </row>
    <row r="197" spans="1:4" outlineLevel="1" x14ac:dyDescent="0.25">
      <c r="A197" s="194">
        <v>33116</v>
      </c>
      <c r="B197" s="195">
        <v>322.56</v>
      </c>
      <c r="C197" s="196">
        <f t="shared" si="4"/>
        <v>1.0120799472875028</v>
      </c>
      <c r="D197" s="198">
        <f t="shared" si="5"/>
        <v>1.2079947287502835E-2</v>
      </c>
    </row>
    <row r="198" spans="1:4" outlineLevel="1" x14ac:dyDescent="0.25">
      <c r="A198" s="194">
        <v>33120</v>
      </c>
      <c r="B198" s="195">
        <v>323.08999999999997</v>
      </c>
      <c r="C198" s="196">
        <f t="shared" si="4"/>
        <v>1.00164310515873</v>
      </c>
      <c r="D198" s="198">
        <f t="shared" si="5"/>
        <v>1.6431051587300072E-3</v>
      </c>
    </row>
    <row r="199" spans="1:4" outlineLevel="1" x14ac:dyDescent="0.25">
      <c r="A199" s="194">
        <v>33121</v>
      </c>
      <c r="B199" s="195">
        <v>324.39</v>
      </c>
      <c r="C199" s="196">
        <f t="shared" si="4"/>
        <v>1.0040236466619208</v>
      </c>
      <c r="D199" s="198">
        <f t="shared" si="5"/>
        <v>4.0236466619207878E-3</v>
      </c>
    </row>
    <row r="200" spans="1:4" outlineLevel="1" x14ac:dyDescent="0.25">
      <c r="A200" s="194">
        <v>33122</v>
      </c>
      <c r="B200" s="195">
        <v>320.45999999999998</v>
      </c>
      <c r="C200" s="196">
        <f t="shared" si="4"/>
        <v>0.98788495329695736</v>
      </c>
      <c r="D200" s="198">
        <f t="shared" si="5"/>
        <v>-1.2115046703042642E-2</v>
      </c>
    </row>
    <row r="201" spans="1:4" outlineLevel="1" x14ac:dyDescent="0.25">
      <c r="A201" s="194">
        <v>33123</v>
      </c>
      <c r="B201" s="195">
        <v>323.39999999999998</v>
      </c>
      <c r="C201" s="196">
        <f t="shared" si="4"/>
        <v>1.0091743119266054</v>
      </c>
      <c r="D201" s="198">
        <f t="shared" si="5"/>
        <v>9.1743119266054496E-3</v>
      </c>
    </row>
    <row r="202" spans="1:4" outlineLevel="1" x14ac:dyDescent="0.25">
      <c r="A202" s="194">
        <v>33126</v>
      </c>
      <c r="B202" s="195">
        <v>321.63</v>
      </c>
      <c r="C202" s="196">
        <f t="shared" si="4"/>
        <v>0.99452690166975888</v>
      </c>
      <c r="D202" s="198">
        <f t="shared" si="5"/>
        <v>-5.4730983302411218E-3</v>
      </c>
    </row>
    <row r="203" spans="1:4" outlineLevel="1" x14ac:dyDescent="0.25">
      <c r="A203" s="194">
        <v>33127</v>
      </c>
      <c r="B203" s="195">
        <v>321.04000000000002</v>
      </c>
      <c r="C203" s="196">
        <f t="shared" si="4"/>
        <v>0.9981655940055344</v>
      </c>
      <c r="D203" s="198">
        <f t="shared" si="5"/>
        <v>-1.8344059944656044E-3</v>
      </c>
    </row>
    <row r="204" spans="1:4" outlineLevel="1" x14ac:dyDescent="0.25">
      <c r="A204" s="194">
        <v>33128</v>
      </c>
      <c r="B204" s="195">
        <v>322.54000000000002</v>
      </c>
      <c r="C204" s="196">
        <f t="shared" si="4"/>
        <v>1.004672314976327</v>
      </c>
      <c r="D204" s="198">
        <f t="shared" si="5"/>
        <v>4.67231497632703E-3</v>
      </c>
    </row>
    <row r="205" spans="1:4" outlineLevel="1" x14ac:dyDescent="0.25">
      <c r="A205" s="194">
        <v>33129</v>
      </c>
      <c r="B205" s="195">
        <v>318.64999999999998</v>
      </c>
      <c r="C205" s="196">
        <f t="shared" si="4"/>
        <v>0.98793948037452706</v>
      </c>
      <c r="D205" s="198">
        <f t="shared" si="5"/>
        <v>-1.2060519625472943E-2</v>
      </c>
    </row>
    <row r="206" spans="1:4" outlineLevel="1" x14ac:dyDescent="0.25">
      <c r="A206" s="194">
        <v>33130</v>
      </c>
      <c r="B206" s="195">
        <v>316.83</v>
      </c>
      <c r="C206" s="196">
        <f t="shared" si="4"/>
        <v>0.99428840420524089</v>
      </c>
      <c r="D206" s="198">
        <f t="shared" si="5"/>
        <v>-5.7115957947591056E-3</v>
      </c>
    </row>
    <row r="207" spans="1:4" outlineLevel="1" x14ac:dyDescent="0.25">
      <c r="A207" s="194">
        <v>33133</v>
      </c>
      <c r="B207" s="195">
        <v>317.77</v>
      </c>
      <c r="C207" s="196">
        <f t="shared" si="4"/>
        <v>1.0029668907616072</v>
      </c>
      <c r="D207" s="198">
        <f t="shared" si="5"/>
        <v>2.966890761607166E-3</v>
      </c>
    </row>
    <row r="208" spans="1:4" outlineLevel="1" x14ac:dyDescent="0.25">
      <c r="A208" s="194">
        <v>33134</v>
      </c>
      <c r="B208" s="195">
        <v>318.60000000000002</v>
      </c>
      <c r="C208" s="196">
        <f t="shared" si="4"/>
        <v>1.0026119520407843</v>
      </c>
      <c r="D208" s="198">
        <f t="shared" si="5"/>
        <v>2.6119520407843488E-3</v>
      </c>
    </row>
    <row r="209" spans="1:4" outlineLevel="1" x14ac:dyDescent="0.25">
      <c r="A209" s="194">
        <v>33135</v>
      </c>
      <c r="B209" s="195">
        <v>316.60000000000002</v>
      </c>
      <c r="C209" s="196">
        <f t="shared" si="4"/>
        <v>0.9937225360954175</v>
      </c>
      <c r="D209" s="198">
        <f t="shared" si="5"/>
        <v>-6.2774639045825031E-3</v>
      </c>
    </row>
    <row r="210" spans="1:4" outlineLevel="1" x14ac:dyDescent="0.25">
      <c r="A210" s="194">
        <v>33136</v>
      </c>
      <c r="B210" s="195">
        <v>311.48</v>
      </c>
      <c r="C210" s="196">
        <f t="shared" si="4"/>
        <v>0.98382817435249525</v>
      </c>
      <c r="D210" s="198">
        <f t="shared" si="5"/>
        <v>-1.6171825647504745E-2</v>
      </c>
    </row>
    <row r="211" spans="1:4" outlineLevel="1" x14ac:dyDescent="0.25">
      <c r="A211" s="194">
        <v>33137</v>
      </c>
      <c r="B211" s="195">
        <v>311.32</v>
      </c>
      <c r="C211" s="196">
        <f t="shared" si="4"/>
        <v>0.99948632335944509</v>
      </c>
      <c r="D211" s="198">
        <f t="shared" si="5"/>
        <v>-5.1367664055490536E-4</v>
      </c>
    </row>
    <row r="212" spans="1:4" outlineLevel="1" x14ac:dyDescent="0.25">
      <c r="A212" s="194">
        <v>33140</v>
      </c>
      <c r="B212" s="195">
        <v>304.58999999999997</v>
      </c>
      <c r="C212" s="196">
        <f t="shared" si="4"/>
        <v>0.97838237183605292</v>
      </c>
      <c r="D212" s="198">
        <f t="shared" si="5"/>
        <v>-2.1617628163947078E-2</v>
      </c>
    </row>
    <row r="213" spans="1:4" outlineLevel="1" x14ac:dyDescent="0.25">
      <c r="A213" s="194">
        <v>33141</v>
      </c>
      <c r="B213" s="195">
        <v>308.26</v>
      </c>
      <c r="C213" s="196">
        <f t="shared" si="4"/>
        <v>1.0120489838799698</v>
      </c>
      <c r="D213" s="198">
        <f t="shared" si="5"/>
        <v>1.2048983879969777E-2</v>
      </c>
    </row>
    <row r="214" spans="1:4" outlineLevel="1" x14ac:dyDescent="0.25">
      <c r="A214" s="194">
        <v>33142</v>
      </c>
      <c r="B214" s="195">
        <v>305.06</v>
      </c>
      <c r="C214" s="196">
        <f t="shared" si="4"/>
        <v>0.98961915266333622</v>
      </c>
      <c r="D214" s="198">
        <f t="shared" si="5"/>
        <v>-1.0380847336663779E-2</v>
      </c>
    </row>
    <row r="215" spans="1:4" outlineLevel="1" x14ac:dyDescent="0.25">
      <c r="A215" s="194">
        <v>33143</v>
      </c>
      <c r="B215" s="195">
        <v>300.97000000000003</v>
      </c>
      <c r="C215" s="196">
        <f t="shared" si="4"/>
        <v>0.98659280141611494</v>
      </c>
      <c r="D215" s="198">
        <f t="shared" si="5"/>
        <v>-1.340719858388506E-2</v>
      </c>
    </row>
    <row r="216" spans="1:4" outlineLevel="1" x14ac:dyDescent="0.25">
      <c r="A216" s="194">
        <v>33144</v>
      </c>
      <c r="B216" s="195">
        <v>306.05</v>
      </c>
      <c r="C216" s="196">
        <f t="shared" si="4"/>
        <v>1.016878758680267</v>
      </c>
      <c r="D216" s="198">
        <f t="shared" si="5"/>
        <v>1.6878758680267003E-2</v>
      </c>
    </row>
    <row r="217" spans="1:4" outlineLevel="1" x14ac:dyDescent="0.25">
      <c r="A217" s="194">
        <v>33147</v>
      </c>
      <c r="B217" s="195">
        <v>314.94</v>
      </c>
      <c r="C217" s="196">
        <f t="shared" si="4"/>
        <v>1.0290475412514295</v>
      </c>
      <c r="D217" s="198">
        <f t="shared" si="5"/>
        <v>2.9047541251429498E-2</v>
      </c>
    </row>
    <row r="218" spans="1:4" outlineLevel="1" x14ac:dyDescent="0.25">
      <c r="A218" s="194">
        <v>33148</v>
      </c>
      <c r="B218" s="195">
        <v>315.20999999999998</v>
      </c>
      <c r="C218" s="196">
        <f t="shared" si="4"/>
        <v>1.0008573061535531</v>
      </c>
      <c r="D218" s="198">
        <f t="shared" si="5"/>
        <v>8.5730615355306128E-4</v>
      </c>
    </row>
    <row r="219" spans="1:4" outlineLevel="1" x14ac:dyDescent="0.25">
      <c r="A219" s="194">
        <v>33149</v>
      </c>
      <c r="B219" s="195">
        <v>311.39999999999998</v>
      </c>
      <c r="C219" s="196">
        <f t="shared" si="4"/>
        <v>0.98791282002474545</v>
      </c>
      <c r="D219" s="198">
        <f t="shared" si="5"/>
        <v>-1.2087179975254547E-2</v>
      </c>
    </row>
    <row r="220" spans="1:4" outlineLevel="1" x14ac:dyDescent="0.25">
      <c r="A220" s="194">
        <v>33150</v>
      </c>
      <c r="B220" s="195">
        <v>312.69</v>
      </c>
      <c r="C220" s="196">
        <f t="shared" si="4"/>
        <v>1.0041425818882468</v>
      </c>
      <c r="D220" s="198">
        <f t="shared" si="5"/>
        <v>4.142581888246788E-3</v>
      </c>
    </row>
    <row r="221" spans="1:4" outlineLevel="1" x14ac:dyDescent="0.25">
      <c r="A221" s="194">
        <v>33151</v>
      </c>
      <c r="B221" s="195">
        <v>311.5</v>
      </c>
      <c r="C221" s="196">
        <f t="shared" ref="C221:C284" si="6">B221/B220</f>
        <v>0.99619431385717483</v>
      </c>
      <c r="D221" s="198">
        <f t="shared" ref="D221:D284" si="7">C221-1</f>
        <v>-3.8056861428251709E-3</v>
      </c>
    </row>
    <row r="222" spans="1:4" outlineLevel="1" x14ac:dyDescent="0.25">
      <c r="A222" s="194">
        <v>33154</v>
      </c>
      <c r="B222" s="195">
        <v>313.48</v>
      </c>
      <c r="C222" s="196">
        <f t="shared" si="6"/>
        <v>1.0063563402889246</v>
      </c>
      <c r="D222" s="198">
        <f t="shared" si="7"/>
        <v>6.3563402889246223E-3</v>
      </c>
    </row>
    <row r="223" spans="1:4" outlineLevel="1" x14ac:dyDescent="0.25">
      <c r="A223" s="194">
        <v>33155</v>
      </c>
      <c r="B223" s="195">
        <v>305.10000000000002</v>
      </c>
      <c r="C223" s="196">
        <f t="shared" si="6"/>
        <v>0.97326783207860157</v>
      </c>
      <c r="D223" s="198">
        <f t="shared" si="7"/>
        <v>-2.6732167921398431E-2</v>
      </c>
    </row>
    <row r="224" spans="1:4" outlineLevel="1" x14ac:dyDescent="0.25">
      <c r="A224" s="194">
        <v>33156</v>
      </c>
      <c r="B224" s="195">
        <v>300.39</v>
      </c>
      <c r="C224" s="196">
        <f t="shared" si="6"/>
        <v>0.98456243854473935</v>
      </c>
      <c r="D224" s="198">
        <f t="shared" si="7"/>
        <v>-1.5437561455260651E-2</v>
      </c>
    </row>
    <row r="225" spans="1:4" outlineLevel="1" x14ac:dyDescent="0.25">
      <c r="A225" s="194">
        <v>33157</v>
      </c>
      <c r="B225" s="195">
        <v>295.45999999999998</v>
      </c>
      <c r="C225" s="196">
        <f t="shared" si="6"/>
        <v>0.98358800226372378</v>
      </c>
      <c r="D225" s="198">
        <f t="shared" si="7"/>
        <v>-1.6411997736276218E-2</v>
      </c>
    </row>
    <row r="226" spans="1:4" outlineLevel="1" x14ac:dyDescent="0.25">
      <c r="A226" s="194">
        <v>33158</v>
      </c>
      <c r="B226" s="195">
        <v>300.02999999999997</v>
      </c>
      <c r="C226" s="196">
        <f t="shared" si="6"/>
        <v>1.0154674067555676</v>
      </c>
      <c r="D226" s="198">
        <f t="shared" si="7"/>
        <v>1.546740675556757E-2</v>
      </c>
    </row>
    <row r="227" spans="1:4" outlineLevel="1" x14ac:dyDescent="0.25">
      <c r="A227" s="194">
        <v>33161</v>
      </c>
      <c r="B227" s="195">
        <v>303.23</v>
      </c>
      <c r="C227" s="196">
        <f t="shared" si="6"/>
        <v>1.0106656001066561</v>
      </c>
      <c r="D227" s="198">
        <f t="shared" si="7"/>
        <v>1.066560010665607E-2</v>
      </c>
    </row>
    <row r="228" spans="1:4" outlineLevel="1" x14ac:dyDescent="0.25">
      <c r="A228" s="194">
        <v>33162</v>
      </c>
      <c r="B228" s="195">
        <v>298.92</v>
      </c>
      <c r="C228" s="196">
        <f t="shared" si="6"/>
        <v>0.9857863667842891</v>
      </c>
      <c r="D228" s="198">
        <f t="shared" si="7"/>
        <v>-1.4213633215710897E-2</v>
      </c>
    </row>
    <row r="229" spans="1:4" outlineLevel="1" x14ac:dyDescent="0.25">
      <c r="A229" s="194">
        <v>33163</v>
      </c>
      <c r="B229" s="195">
        <v>298.76</v>
      </c>
      <c r="C229" s="196">
        <f t="shared" si="6"/>
        <v>0.99946473972969352</v>
      </c>
      <c r="D229" s="198">
        <f t="shared" si="7"/>
        <v>-5.3526027030648127E-4</v>
      </c>
    </row>
    <row r="230" spans="1:4" outlineLevel="1" x14ac:dyDescent="0.25">
      <c r="A230" s="194">
        <v>33164</v>
      </c>
      <c r="B230" s="195">
        <v>305.74</v>
      </c>
      <c r="C230" s="196">
        <f t="shared" si="6"/>
        <v>1.0233632347034409</v>
      </c>
      <c r="D230" s="198">
        <f t="shared" si="7"/>
        <v>2.3363234703440927E-2</v>
      </c>
    </row>
    <row r="231" spans="1:4" outlineLevel="1" x14ac:dyDescent="0.25">
      <c r="A231" s="194">
        <v>33165</v>
      </c>
      <c r="B231" s="195">
        <v>312.48</v>
      </c>
      <c r="C231" s="196">
        <f t="shared" si="6"/>
        <v>1.0220448747301629</v>
      </c>
      <c r="D231" s="198">
        <f t="shared" si="7"/>
        <v>2.2044874730162922E-2</v>
      </c>
    </row>
    <row r="232" spans="1:4" outlineLevel="1" x14ac:dyDescent="0.25">
      <c r="A232" s="194">
        <v>33168</v>
      </c>
      <c r="B232" s="195">
        <v>314.76</v>
      </c>
      <c r="C232" s="196">
        <f t="shared" si="6"/>
        <v>1.0072964669738862</v>
      </c>
      <c r="D232" s="198">
        <f t="shared" si="7"/>
        <v>7.2964669738861954E-3</v>
      </c>
    </row>
    <row r="233" spans="1:4" outlineLevel="1" x14ac:dyDescent="0.25">
      <c r="A233" s="194">
        <v>33169</v>
      </c>
      <c r="B233" s="195">
        <v>312.36</v>
      </c>
      <c r="C233" s="196">
        <f t="shared" si="6"/>
        <v>0.99237514296606943</v>
      </c>
      <c r="D233" s="198">
        <f t="shared" si="7"/>
        <v>-7.6248570339305655E-3</v>
      </c>
    </row>
    <row r="234" spans="1:4" outlineLevel="1" x14ac:dyDescent="0.25">
      <c r="A234" s="194">
        <v>33170</v>
      </c>
      <c r="B234" s="195">
        <v>312.60000000000002</v>
      </c>
      <c r="C234" s="196">
        <f t="shared" si="6"/>
        <v>1.0007683442182098</v>
      </c>
      <c r="D234" s="198">
        <f t="shared" si="7"/>
        <v>7.6834421820981547E-4</v>
      </c>
    </row>
    <row r="235" spans="1:4" outlineLevel="1" x14ac:dyDescent="0.25">
      <c r="A235" s="194">
        <v>33171</v>
      </c>
      <c r="B235" s="195">
        <v>310.17</v>
      </c>
      <c r="C235" s="196">
        <f t="shared" si="6"/>
        <v>0.99222648752399234</v>
      </c>
      <c r="D235" s="198">
        <f t="shared" si="7"/>
        <v>-7.7735124760076602E-3</v>
      </c>
    </row>
    <row r="236" spans="1:4" outlineLevel="1" x14ac:dyDescent="0.25">
      <c r="A236" s="194">
        <v>33172</v>
      </c>
      <c r="B236" s="195">
        <v>304.70999999999998</v>
      </c>
      <c r="C236" s="196">
        <f t="shared" si="6"/>
        <v>0.98239675016926187</v>
      </c>
      <c r="D236" s="198">
        <f t="shared" si="7"/>
        <v>-1.7603249830738132E-2</v>
      </c>
    </row>
    <row r="237" spans="1:4" outlineLevel="1" x14ac:dyDescent="0.25">
      <c r="A237" s="194">
        <v>33175</v>
      </c>
      <c r="B237" s="195">
        <v>301.88</v>
      </c>
      <c r="C237" s="196">
        <f t="shared" si="6"/>
        <v>0.99071248071937257</v>
      </c>
      <c r="D237" s="198">
        <f t="shared" si="7"/>
        <v>-9.287519280627432E-3</v>
      </c>
    </row>
    <row r="238" spans="1:4" outlineLevel="1" x14ac:dyDescent="0.25">
      <c r="A238" s="194">
        <v>33176</v>
      </c>
      <c r="B238" s="195">
        <v>304.06</v>
      </c>
      <c r="C238" s="196">
        <f t="shared" si="6"/>
        <v>1.0072214124817809</v>
      </c>
      <c r="D238" s="198">
        <f t="shared" si="7"/>
        <v>7.2214124817808756E-3</v>
      </c>
    </row>
    <row r="239" spans="1:4" outlineLevel="1" x14ac:dyDescent="0.25">
      <c r="A239" s="194">
        <v>33177</v>
      </c>
      <c r="B239" s="195">
        <v>304</v>
      </c>
      <c r="C239" s="196">
        <f t="shared" si="6"/>
        <v>0.99980267052555416</v>
      </c>
      <c r="D239" s="198">
        <f t="shared" si="7"/>
        <v>-1.9732947444583981E-4</v>
      </c>
    </row>
    <row r="240" spans="1:4" outlineLevel="1" x14ac:dyDescent="0.25">
      <c r="A240" s="194">
        <v>33178</v>
      </c>
      <c r="B240" s="195">
        <v>307.02</v>
      </c>
      <c r="C240" s="196">
        <f t="shared" si="6"/>
        <v>1.0099342105263158</v>
      </c>
      <c r="D240" s="198">
        <f t="shared" si="7"/>
        <v>9.9342105263158231E-3</v>
      </c>
    </row>
    <row r="241" spans="1:4" outlineLevel="1" x14ac:dyDescent="0.25">
      <c r="A241" s="194">
        <v>33179</v>
      </c>
      <c r="B241" s="195">
        <v>311.85000000000002</v>
      </c>
      <c r="C241" s="196">
        <f t="shared" si="6"/>
        <v>1.015731874145007</v>
      </c>
      <c r="D241" s="198">
        <f t="shared" si="7"/>
        <v>1.5731874145006985E-2</v>
      </c>
    </row>
    <row r="242" spans="1:4" outlineLevel="1" x14ac:dyDescent="0.25">
      <c r="A242" s="194">
        <v>33182</v>
      </c>
      <c r="B242" s="195">
        <v>314.58999999999997</v>
      </c>
      <c r="C242" s="196">
        <f t="shared" si="6"/>
        <v>1.008786275452942</v>
      </c>
      <c r="D242" s="198">
        <f t="shared" si="7"/>
        <v>8.7862754529419718E-3</v>
      </c>
    </row>
    <row r="243" spans="1:4" outlineLevel="1" x14ac:dyDescent="0.25">
      <c r="A243" s="194">
        <v>33183</v>
      </c>
      <c r="B243" s="195">
        <v>311.62</v>
      </c>
      <c r="C243" s="196">
        <f t="shared" si="6"/>
        <v>0.99055914046854643</v>
      </c>
      <c r="D243" s="198">
        <f t="shared" si="7"/>
        <v>-9.4408595314535715E-3</v>
      </c>
    </row>
    <row r="244" spans="1:4" outlineLevel="1" x14ac:dyDescent="0.25">
      <c r="A244" s="194">
        <v>33184</v>
      </c>
      <c r="B244" s="195">
        <v>306.01</v>
      </c>
      <c r="C244" s="196">
        <f t="shared" si="6"/>
        <v>0.98199730440921629</v>
      </c>
      <c r="D244" s="198">
        <f t="shared" si="7"/>
        <v>-1.8002695590783713E-2</v>
      </c>
    </row>
    <row r="245" spans="1:4" outlineLevel="1" x14ac:dyDescent="0.25">
      <c r="A245" s="194">
        <v>33185</v>
      </c>
      <c r="B245" s="195">
        <v>307.61</v>
      </c>
      <c r="C245" s="196">
        <f t="shared" si="6"/>
        <v>1.0052285873010687</v>
      </c>
      <c r="D245" s="198">
        <f t="shared" si="7"/>
        <v>5.2285873010686768E-3</v>
      </c>
    </row>
    <row r="246" spans="1:4" outlineLevel="1" x14ac:dyDescent="0.25">
      <c r="A246" s="194">
        <v>33186</v>
      </c>
      <c r="B246" s="195">
        <v>313.74</v>
      </c>
      <c r="C246" s="196">
        <f t="shared" si="6"/>
        <v>1.0199278306947108</v>
      </c>
      <c r="D246" s="198">
        <f t="shared" si="7"/>
        <v>1.9927830694710824E-2</v>
      </c>
    </row>
    <row r="247" spans="1:4" outlineLevel="1" x14ac:dyDescent="0.25">
      <c r="A247" s="194">
        <v>33189</v>
      </c>
      <c r="B247" s="195">
        <v>319.48</v>
      </c>
      <c r="C247" s="196">
        <f t="shared" si="6"/>
        <v>1.0182954038375724</v>
      </c>
      <c r="D247" s="198">
        <f t="shared" si="7"/>
        <v>1.8295403837572444E-2</v>
      </c>
    </row>
    <row r="248" spans="1:4" outlineLevel="1" x14ac:dyDescent="0.25">
      <c r="A248" s="194">
        <v>33190</v>
      </c>
      <c r="B248" s="195">
        <v>317.67</v>
      </c>
      <c r="C248" s="196">
        <f t="shared" si="6"/>
        <v>0.99433454363340423</v>
      </c>
      <c r="D248" s="198">
        <f t="shared" si="7"/>
        <v>-5.6654563665957669E-3</v>
      </c>
    </row>
    <row r="249" spans="1:4" outlineLevel="1" x14ac:dyDescent="0.25">
      <c r="A249" s="194">
        <v>33191</v>
      </c>
      <c r="B249" s="195">
        <v>320.39999999999998</v>
      </c>
      <c r="C249" s="196">
        <f t="shared" si="6"/>
        <v>1.0085938237793937</v>
      </c>
      <c r="D249" s="198">
        <f t="shared" si="7"/>
        <v>8.5938237793936612E-3</v>
      </c>
    </row>
    <row r="250" spans="1:4" outlineLevel="1" x14ac:dyDescent="0.25">
      <c r="A250" s="194">
        <v>33192</v>
      </c>
      <c r="B250" s="195">
        <v>317.02</v>
      </c>
      <c r="C250" s="196">
        <f t="shared" si="6"/>
        <v>0.98945068664169789</v>
      </c>
      <c r="D250" s="198">
        <f t="shared" si="7"/>
        <v>-1.0549313358302115E-2</v>
      </c>
    </row>
    <row r="251" spans="1:4" outlineLevel="1" x14ac:dyDescent="0.25">
      <c r="A251" s="194">
        <v>33193</v>
      </c>
      <c r="B251" s="195">
        <v>317.12</v>
      </c>
      <c r="C251" s="196">
        <f t="shared" si="6"/>
        <v>1.0003154375118291</v>
      </c>
      <c r="D251" s="198">
        <f t="shared" si="7"/>
        <v>3.1543751182905311E-4</v>
      </c>
    </row>
    <row r="252" spans="1:4" outlineLevel="1" x14ac:dyDescent="0.25">
      <c r="A252" s="194">
        <v>33196</v>
      </c>
      <c r="B252" s="195">
        <v>319.33999999999997</v>
      </c>
      <c r="C252" s="196">
        <f t="shared" si="6"/>
        <v>1.0070005045408676</v>
      </c>
      <c r="D252" s="198">
        <f t="shared" si="7"/>
        <v>7.000504540867647E-3</v>
      </c>
    </row>
    <row r="253" spans="1:4" outlineLevel="1" x14ac:dyDescent="0.25">
      <c r="A253" s="194">
        <v>33197</v>
      </c>
      <c r="B253" s="195">
        <v>315.31</v>
      </c>
      <c r="C253" s="196">
        <f t="shared" si="6"/>
        <v>0.98738022170727135</v>
      </c>
      <c r="D253" s="198">
        <f t="shared" si="7"/>
        <v>-1.2619778292728645E-2</v>
      </c>
    </row>
    <row r="254" spans="1:4" outlineLevel="1" x14ac:dyDescent="0.25">
      <c r="A254" s="194">
        <v>33198</v>
      </c>
      <c r="B254" s="195">
        <v>316.02999999999997</v>
      </c>
      <c r="C254" s="196">
        <f t="shared" si="6"/>
        <v>1.0022834670641589</v>
      </c>
      <c r="D254" s="198">
        <f t="shared" si="7"/>
        <v>2.2834670641589394E-3</v>
      </c>
    </row>
    <row r="255" spans="1:4" outlineLevel="1" x14ac:dyDescent="0.25">
      <c r="A255" s="194">
        <v>33200</v>
      </c>
      <c r="B255" s="195">
        <v>315.10000000000002</v>
      </c>
      <c r="C255" s="196">
        <f t="shared" si="6"/>
        <v>0.99705724140113294</v>
      </c>
      <c r="D255" s="198">
        <f t="shared" si="7"/>
        <v>-2.9427585988670568E-3</v>
      </c>
    </row>
    <row r="256" spans="1:4" outlineLevel="1" x14ac:dyDescent="0.25">
      <c r="A256" s="194">
        <v>33203</v>
      </c>
      <c r="B256" s="195">
        <v>316.51</v>
      </c>
      <c r="C256" s="196">
        <f t="shared" si="6"/>
        <v>1.0044747699143128</v>
      </c>
      <c r="D256" s="198">
        <f t="shared" si="7"/>
        <v>4.4747699143128372E-3</v>
      </c>
    </row>
    <row r="257" spans="1:4" outlineLevel="1" x14ac:dyDescent="0.25">
      <c r="A257" s="194">
        <v>33204</v>
      </c>
      <c r="B257" s="195">
        <v>318.10000000000002</v>
      </c>
      <c r="C257" s="196">
        <f t="shared" si="6"/>
        <v>1.0050235379608861</v>
      </c>
      <c r="D257" s="198">
        <f t="shared" si="7"/>
        <v>5.0235379608860598E-3</v>
      </c>
    </row>
    <row r="258" spans="1:4" outlineLevel="1" x14ac:dyDescent="0.25">
      <c r="A258" s="194">
        <v>33205</v>
      </c>
      <c r="B258" s="195">
        <v>317.95</v>
      </c>
      <c r="C258" s="196">
        <f t="shared" si="6"/>
        <v>0.99952845017290148</v>
      </c>
      <c r="D258" s="198">
        <f t="shared" si="7"/>
        <v>-4.7154982709851634E-4</v>
      </c>
    </row>
    <row r="259" spans="1:4" outlineLevel="1" x14ac:dyDescent="0.25">
      <c r="A259" s="194">
        <v>33206</v>
      </c>
      <c r="B259" s="195">
        <v>316.42</v>
      </c>
      <c r="C259" s="196">
        <f t="shared" si="6"/>
        <v>0.9951879226293443</v>
      </c>
      <c r="D259" s="198">
        <f t="shared" si="7"/>
        <v>-4.8120773706556985E-3</v>
      </c>
    </row>
    <row r="260" spans="1:4" outlineLevel="1" x14ac:dyDescent="0.25">
      <c r="A260" s="194">
        <v>33207</v>
      </c>
      <c r="B260" s="195">
        <v>322.22000000000003</v>
      </c>
      <c r="C260" s="196">
        <f t="shared" si="6"/>
        <v>1.0183300676316289</v>
      </c>
      <c r="D260" s="198">
        <f t="shared" si="7"/>
        <v>1.8330067631628921E-2</v>
      </c>
    </row>
    <row r="261" spans="1:4" outlineLevel="1" x14ac:dyDescent="0.25">
      <c r="A261" s="194">
        <v>33210</v>
      </c>
      <c r="B261" s="195">
        <v>324.10000000000002</v>
      </c>
      <c r="C261" s="196">
        <f t="shared" si="6"/>
        <v>1.0058345229967103</v>
      </c>
      <c r="D261" s="198">
        <f t="shared" si="7"/>
        <v>5.8345229967102785E-3</v>
      </c>
    </row>
    <row r="262" spans="1:4" outlineLevel="1" x14ac:dyDescent="0.25">
      <c r="A262" s="194">
        <v>33211</v>
      </c>
      <c r="B262" s="195">
        <v>326.35000000000002</v>
      </c>
      <c r="C262" s="196">
        <f t="shared" si="6"/>
        <v>1.0069423017587165</v>
      </c>
      <c r="D262" s="198">
        <f t="shared" si="7"/>
        <v>6.9423017587164626E-3</v>
      </c>
    </row>
    <row r="263" spans="1:4" outlineLevel="1" x14ac:dyDescent="0.25">
      <c r="A263" s="194">
        <v>33212</v>
      </c>
      <c r="B263" s="195">
        <v>329.92</v>
      </c>
      <c r="C263" s="196">
        <f t="shared" si="6"/>
        <v>1.0109391757315764</v>
      </c>
      <c r="D263" s="198">
        <f t="shared" si="7"/>
        <v>1.0939175731576434E-2</v>
      </c>
    </row>
    <row r="264" spans="1:4" outlineLevel="1" x14ac:dyDescent="0.25">
      <c r="A264" s="194">
        <v>33213</v>
      </c>
      <c r="B264" s="195">
        <v>329.07</v>
      </c>
      <c r="C264" s="196">
        <f t="shared" si="6"/>
        <v>0.99742361784675071</v>
      </c>
      <c r="D264" s="198">
        <f t="shared" si="7"/>
        <v>-2.5763821532492903E-3</v>
      </c>
    </row>
    <row r="265" spans="1:4" outlineLevel="1" x14ac:dyDescent="0.25">
      <c r="A265" s="194">
        <v>33214</v>
      </c>
      <c r="B265" s="195">
        <v>327.75</v>
      </c>
      <c r="C265" s="196">
        <f t="shared" si="6"/>
        <v>0.99598869541434953</v>
      </c>
      <c r="D265" s="198">
        <f t="shared" si="7"/>
        <v>-4.0113045856504659E-3</v>
      </c>
    </row>
    <row r="266" spans="1:4" outlineLevel="1" x14ac:dyDescent="0.25">
      <c r="A266" s="194">
        <v>33217</v>
      </c>
      <c r="B266" s="195">
        <v>328.89</v>
      </c>
      <c r="C266" s="196">
        <f t="shared" si="6"/>
        <v>1.0034782608695652</v>
      </c>
      <c r="D266" s="198">
        <f t="shared" si="7"/>
        <v>3.4782608695651529E-3</v>
      </c>
    </row>
    <row r="267" spans="1:4" outlineLevel="1" x14ac:dyDescent="0.25">
      <c r="A267" s="194">
        <v>33218</v>
      </c>
      <c r="B267" s="195">
        <v>326.44</v>
      </c>
      <c r="C267" s="196">
        <f t="shared" si="6"/>
        <v>0.99255070084222696</v>
      </c>
      <c r="D267" s="198">
        <f t="shared" si="7"/>
        <v>-7.4492991577730372E-3</v>
      </c>
    </row>
    <row r="268" spans="1:4" outlineLevel="1" x14ac:dyDescent="0.25">
      <c r="A268" s="194">
        <v>33219</v>
      </c>
      <c r="B268" s="195">
        <v>330.19</v>
      </c>
      <c r="C268" s="196">
        <f t="shared" si="6"/>
        <v>1.0114875627986766</v>
      </c>
      <c r="D268" s="198">
        <f t="shared" si="7"/>
        <v>1.1487562798676576E-2</v>
      </c>
    </row>
    <row r="269" spans="1:4" outlineLevel="1" x14ac:dyDescent="0.25">
      <c r="A269" s="194">
        <v>33220</v>
      </c>
      <c r="B269" s="195">
        <v>329.34</v>
      </c>
      <c r="C269" s="196">
        <f t="shared" si="6"/>
        <v>0.99742572458281586</v>
      </c>
      <c r="D269" s="198">
        <f t="shared" si="7"/>
        <v>-2.5742754171841353E-3</v>
      </c>
    </row>
    <row r="270" spans="1:4" outlineLevel="1" x14ac:dyDescent="0.25">
      <c r="A270" s="194">
        <v>33221</v>
      </c>
      <c r="B270" s="195">
        <v>326.82</v>
      </c>
      <c r="C270" s="196">
        <f t="shared" si="6"/>
        <v>0.99234833302969583</v>
      </c>
      <c r="D270" s="198">
        <f t="shared" si="7"/>
        <v>-7.6516669703041718E-3</v>
      </c>
    </row>
    <row r="271" spans="1:4" outlineLevel="1" x14ac:dyDescent="0.25">
      <c r="A271" s="194">
        <v>33224</v>
      </c>
      <c r="B271" s="195">
        <v>326.02</v>
      </c>
      <c r="C271" s="196">
        <f t="shared" si="6"/>
        <v>0.99755216938987823</v>
      </c>
      <c r="D271" s="198">
        <f t="shared" si="7"/>
        <v>-2.4478306101217706E-3</v>
      </c>
    </row>
    <row r="272" spans="1:4" outlineLevel="1" x14ac:dyDescent="0.25">
      <c r="A272" s="194">
        <v>33225</v>
      </c>
      <c r="B272" s="195">
        <v>330.05</v>
      </c>
      <c r="C272" s="196">
        <f t="shared" si="6"/>
        <v>1.0123612048340593</v>
      </c>
      <c r="D272" s="198">
        <f t="shared" si="7"/>
        <v>1.2361204834059336E-2</v>
      </c>
    </row>
    <row r="273" spans="1:4" outlineLevel="1" x14ac:dyDescent="0.25">
      <c r="A273" s="194">
        <v>33226</v>
      </c>
      <c r="B273" s="195">
        <v>330.2</v>
      </c>
      <c r="C273" s="196">
        <f t="shared" si="6"/>
        <v>1.0004544765944554</v>
      </c>
      <c r="D273" s="198">
        <f t="shared" si="7"/>
        <v>4.5447659445541078E-4</v>
      </c>
    </row>
    <row r="274" spans="1:4" outlineLevel="1" x14ac:dyDescent="0.25">
      <c r="A274" s="194">
        <v>33227</v>
      </c>
      <c r="B274" s="195">
        <v>330.12</v>
      </c>
      <c r="C274" s="196">
        <f t="shared" si="6"/>
        <v>0.99975772259236828</v>
      </c>
      <c r="D274" s="198">
        <f t="shared" si="7"/>
        <v>-2.4227740763171912E-4</v>
      </c>
    </row>
    <row r="275" spans="1:4" outlineLevel="1" x14ac:dyDescent="0.25">
      <c r="A275" s="194">
        <v>33228</v>
      </c>
      <c r="B275" s="195">
        <v>331.75</v>
      </c>
      <c r="C275" s="196">
        <f t="shared" si="6"/>
        <v>1.0049375984490487</v>
      </c>
      <c r="D275" s="198">
        <f t="shared" si="7"/>
        <v>4.9375984490487301E-3</v>
      </c>
    </row>
    <row r="276" spans="1:4" outlineLevel="1" x14ac:dyDescent="0.25">
      <c r="A276" s="194">
        <v>33231</v>
      </c>
      <c r="B276" s="195">
        <v>329.9</v>
      </c>
      <c r="C276" s="196">
        <f t="shared" si="6"/>
        <v>0.99442351168048226</v>
      </c>
      <c r="D276" s="198">
        <f t="shared" si="7"/>
        <v>-5.5764883195177362E-3</v>
      </c>
    </row>
    <row r="277" spans="1:4" outlineLevel="1" x14ac:dyDescent="0.25">
      <c r="A277" s="194">
        <v>33233</v>
      </c>
      <c r="B277" s="195">
        <v>330.85</v>
      </c>
      <c r="C277" s="196">
        <f t="shared" si="6"/>
        <v>1.0028796605031829</v>
      </c>
      <c r="D277" s="198">
        <f t="shared" si="7"/>
        <v>2.8796605031828904E-3</v>
      </c>
    </row>
    <row r="278" spans="1:4" outlineLevel="1" x14ac:dyDescent="0.25">
      <c r="A278" s="194">
        <v>33234</v>
      </c>
      <c r="B278" s="195">
        <v>328.29</v>
      </c>
      <c r="C278" s="196">
        <f t="shared" si="6"/>
        <v>0.99226235454133294</v>
      </c>
      <c r="D278" s="198">
        <f t="shared" si="7"/>
        <v>-7.737645458667064E-3</v>
      </c>
    </row>
    <row r="279" spans="1:4" outlineLevel="1" x14ac:dyDescent="0.25">
      <c r="A279" s="194">
        <v>33235</v>
      </c>
      <c r="B279" s="195">
        <v>328.72</v>
      </c>
      <c r="C279" s="196">
        <f t="shared" si="6"/>
        <v>1.0013098175393707</v>
      </c>
      <c r="D279" s="198">
        <f t="shared" si="7"/>
        <v>1.3098175393706502E-3</v>
      </c>
    </row>
    <row r="280" spans="1:4" outlineLevel="1" x14ac:dyDescent="0.25">
      <c r="A280" s="194">
        <v>33238</v>
      </c>
      <c r="B280" s="195">
        <v>330.22</v>
      </c>
      <c r="C280" s="196">
        <f t="shared" si="6"/>
        <v>1.0045631540520807</v>
      </c>
      <c r="D280" s="198">
        <f t="shared" si="7"/>
        <v>4.5631540520807423E-3</v>
      </c>
    </row>
    <row r="281" spans="1:4" outlineLevel="1" x14ac:dyDescent="0.25">
      <c r="A281" s="194">
        <v>33240</v>
      </c>
      <c r="B281" s="195">
        <v>326.45</v>
      </c>
      <c r="C281" s="196">
        <f t="shared" si="6"/>
        <v>0.9885833686633152</v>
      </c>
      <c r="D281" s="198">
        <f t="shared" si="7"/>
        <v>-1.1416631336684802E-2</v>
      </c>
    </row>
    <row r="282" spans="1:4" outlineLevel="1" x14ac:dyDescent="0.25">
      <c r="A282" s="194">
        <v>33241</v>
      </c>
      <c r="B282" s="195">
        <v>321.91000000000003</v>
      </c>
      <c r="C282" s="196">
        <f t="shared" si="6"/>
        <v>0.98609281666411408</v>
      </c>
      <c r="D282" s="198">
        <f t="shared" si="7"/>
        <v>-1.390718333588592E-2</v>
      </c>
    </row>
    <row r="283" spans="1:4" outlineLevel="1" x14ac:dyDescent="0.25">
      <c r="A283" s="194">
        <v>33242</v>
      </c>
      <c r="B283" s="195">
        <v>321</v>
      </c>
      <c r="C283" s="196">
        <f t="shared" si="6"/>
        <v>0.99717312292255589</v>
      </c>
      <c r="D283" s="198">
        <f t="shared" si="7"/>
        <v>-2.8268770774441121E-3</v>
      </c>
    </row>
    <row r="284" spans="1:4" outlineLevel="1" x14ac:dyDescent="0.25">
      <c r="A284" s="194">
        <v>33245</v>
      </c>
      <c r="B284" s="195">
        <v>315.44</v>
      </c>
      <c r="C284" s="196">
        <f t="shared" si="6"/>
        <v>0.98267912772585664</v>
      </c>
      <c r="D284" s="198">
        <f t="shared" si="7"/>
        <v>-1.7320872274143362E-2</v>
      </c>
    </row>
    <row r="285" spans="1:4" outlineLevel="1" x14ac:dyDescent="0.25">
      <c r="A285" s="194">
        <v>33246</v>
      </c>
      <c r="B285" s="195">
        <v>314.89999999999998</v>
      </c>
      <c r="C285" s="196">
        <f t="shared" ref="C285:C348" si="8">B285/B284</f>
        <v>0.99828810550342373</v>
      </c>
      <c r="D285" s="198">
        <f t="shared" ref="D285:D348" si="9">C285-1</f>
        <v>-1.7118944965762717E-3</v>
      </c>
    </row>
    <row r="286" spans="1:4" outlineLevel="1" x14ac:dyDescent="0.25">
      <c r="A286" s="194">
        <v>33247</v>
      </c>
      <c r="B286" s="195">
        <v>311.49</v>
      </c>
      <c r="C286" s="196">
        <f t="shared" si="8"/>
        <v>0.98917116544934913</v>
      </c>
      <c r="D286" s="198">
        <f t="shared" si="9"/>
        <v>-1.0828834550650868E-2</v>
      </c>
    </row>
    <row r="287" spans="1:4" outlineLevel="1" x14ac:dyDescent="0.25">
      <c r="A287" s="194">
        <v>33248</v>
      </c>
      <c r="B287" s="195">
        <v>314.52999999999997</v>
      </c>
      <c r="C287" s="196">
        <f t="shared" si="8"/>
        <v>1.0097595428424668</v>
      </c>
      <c r="D287" s="198">
        <f t="shared" si="9"/>
        <v>9.7595428424668285E-3</v>
      </c>
    </row>
    <row r="288" spans="1:4" outlineLevel="1" x14ac:dyDescent="0.25">
      <c r="A288" s="194">
        <v>33249</v>
      </c>
      <c r="B288" s="195">
        <v>315.23</v>
      </c>
      <c r="C288" s="196">
        <f t="shared" si="8"/>
        <v>1.0022255428734939</v>
      </c>
      <c r="D288" s="198">
        <f t="shared" si="9"/>
        <v>2.2255428734938576E-3</v>
      </c>
    </row>
    <row r="289" spans="1:4" outlineLevel="1" x14ac:dyDescent="0.25">
      <c r="A289" s="194">
        <v>33252</v>
      </c>
      <c r="B289" s="195">
        <v>312.49</v>
      </c>
      <c r="C289" s="196">
        <f t="shared" si="8"/>
        <v>0.99130793388954097</v>
      </c>
      <c r="D289" s="198">
        <f t="shared" si="9"/>
        <v>-8.6920661104590291E-3</v>
      </c>
    </row>
    <row r="290" spans="1:4" outlineLevel="1" x14ac:dyDescent="0.25">
      <c r="A290" s="194">
        <v>33253</v>
      </c>
      <c r="B290" s="195">
        <v>313.73</v>
      </c>
      <c r="C290" s="196">
        <f t="shared" si="8"/>
        <v>1.0039681269800633</v>
      </c>
      <c r="D290" s="198">
        <f t="shared" si="9"/>
        <v>3.9681269800633245E-3</v>
      </c>
    </row>
    <row r="291" spans="1:4" outlineLevel="1" x14ac:dyDescent="0.25">
      <c r="A291" s="194">
        <v>33254</v>
      </c>
      <c r="B291" s="195">
        <v>316.17</v>
      </c>
      <c r="C291" s="196">
        <f t="shared" si="8"/>
        <v>1.0077773882000447</v>
      </c>
      <c r="D291" s="198">
        <f t="shared" si="9"/>
        <v>7.7773882000446992E-3</v>
      </c>
    </row>
    <row r="292" spans="1:4" outlineLevel="1" x14ac:dyDescent="0.25">
      <c r="A292" s="194">
        <v>33255</v>
      </c>
      <c r="B292" s="195">
        <v>327.97</v>
      </c>
      <c r="C292" s="196">
        <f t="shared" si="8"/>
        <v>1.0373216940253662</v>
      </c>
      <c r="D292" s="198">
        <f t="shared" si="9"/>
        <v>3.7321694025366225E-2</v>
      </c>
    </row>
    <row r="293" spans="1:4" outlineLevel="1" x14ac:dyDescent="0.25">
      <c r="A293" s="194">
        <v>33256</v>
      </c>
      <c r="B293" s="195">
        <v>332.23</v>
      </c>
      <c r="C293" s="196">
        <f t="shared" si="8"/>
        <v>1.0129889928956917</v>
      </c>
      <c r="D293" s="198">
        <f t="shared" si="9"/>
        <v>1.2988992895691664E-2</v>
      </c>
    </row>
    <row r="294" spans="1:4" outlineLevel="1" x14ac:dyDescent="0.25">
      <c r="A294" s="194">
        <v>33259</v>
      </c>
      <c r="B294" s="195">
        <v>331.06</v>
      </c>
      <c r="C294" s="196">
        <f t="shared" si="8"/>
        <v>0.99647834331637719</v>
      </c>
      <c r="D294" s="198">
        <f t="shared" si="9"/>
        <v>-3.5216566836228091E-3</v>
      </c>
    </row>
    <row r="295" spans="1:4" outlineLevel="1" x14ac:dyDescent="0.25">
      <c r="A295" s="194">
        <v>33260</v>
      </c>
      <c r="B295" s="195">
        <v>328.31</v>
      </c>
      <c r="C295" s="196">
        <f t="shared" si="8"/>
        <v>0.99169334863770919</v>
      </c>
      <c r="D295" s="198">
        <f t="shared" si="9"/>
        <v>-8.3066513622908067E-3</v>
      </c>
    </row>
    <row r="296" spans="1:4" outlineLevel="1" x14ac:dyDescent="0.25">
      <c r="A296" s="194">
        <v>33261</v>
      </c>
      <c r="B296" s="195">
        <v>330.21</v>
      </c>
      <c r="C296" s="196">
        <f t="shared" si="8"/>
        <v>1.0057872133044987</v>
      </c>
      <c r="D296" s="198">
        <f t="shared" si="9"/>
        <v>5.7872133044987173E-3</v>
      </c>
    </row>
    <row r="297" spans="1:4" outlineLevel="1" x14ac:dyDescent="0.25">
      <c r="A297" s="194">
        <v>33262</v>
      </c>
      <c r="B297" s="195">
        <v>334.78</v>
      </c>
      <c r="C297" s="196">
        <f t="shared" si="8"/>
        <v>1.0138396777808061</v>
      </c>
      <c r="D297" s="198">
        <f t="shared" si="9"/>
        <v>1.3839677780806081E-2</v>
      </c>
    </row>
    <row r="298" spans="1:4" outlineLevel="1" x14ac:dyDescent="0.25">
      <c r="A298" s="194">
        <v>33263</v>
      </c>
      <c r="B298" s="195">
        <v>336.07</v>
      </c>
      <c r="C298" s="196">
        <f t="shared" si="8"/>
        <v>1.0038532767787802</v>
      </c>
      <c r="D298" s="198">
        <f t="shared" si="9"/>
        <v>3.8532767787802236E-3</v>
      </c>
    </row>
    <row r="299" spans="1:4" outlineLevel="1" x14ac:dyDescent="0.25">
      <c r="A299" s="194">
        <v>33266</v>
      </c>
      <c r="B299" s="195">
        <v>336.03</v>
      </c>
      <c r="C299" s="196">
        <f t="shared" si="8"/>
        <v>0.99988097717737368</v>
      </c>
      <c r="D299" s="198">
        <f t="shared" si="9"/>
        <v>-1.1902282262632458E-4</v>
      </c>
    </row>
    <row r="300" spans="1:4" outlineLevel="1" x14ac:dyDescent="0.25">
      <c r="A300" s="194">
        <v>33267</v>
      </c>
      <c r="B300" s="195">
        <v>335.84</v>
      </c>
      <c r="C300" s="196">
        <f t="shared" si="8"/>
        <v>0.99943457429396187</v>
      </c>
      <c r="D300" s="198">
        <f t="shared" si="9"/>
        <v>-5.6542570603812514E-4</v>
      </c>
    </row>
    <row r="301" spans="1:4" outlineLevel="1" x14ac:dyDescent="0.25">
      <c r="A301" s="194">
        <v>33268</v>
      </c>
      <c r="B301" s="195">
        <v>340.91</v>
      </c>
      <c r="C301" s="196">
        <f t="shared" si="8"/>
        <v>1.0150964745116724</v>
      </c>
      <c r="D301" s="198">
        <f t="shared" si="9"/>
        <v>1.5096474511672398E-2</v>
      </c>
    </row>
    <row r="302" spans="1:4" outlineLevel="1" x14ac:dyDescent="0.25">
      <c r="A302" s="194">
        <v>33269</v>
      </c>
      <c r="B302" s="195">
        <v>343.93</v>
      </c>
      <c r="C302" s="196">
        <f t="shared" si="8"/>
        <v>1.0088586430436184</v>
      </c>
      <c r="D302" s="198">
        <f t="shared" si="9"/>
        <v>8.8586430436183861E-3</v>
      </c>
    </row>
    <row r="303" spans="1:4" outlineLevel="1" x14ac:dyDescent="0.25">
      <c r="A303" s="194">
        <v>33270</v>
      </c>
      <c r="B303" s="195">
        <v>343.05</v>
      </c>
      <c r="C303" s="196">
        <f t="shared" si="8"/>
        <v>0.99744133980751903</v>
      </c>
      <c r="D303" s="198">
        <f t="shared" si="9"/>
        <v>-2.558660192480966E-3</v>
      </c>
    </row>
    <row r="304" spans="1:4" outlineLevel="1" x14ac:dyDescent="0.25">
      <c r="A304" s="194">
        <v>33273</v>
      </c>
      <c r="B304" s="195">
        <v>348.34</v>
      </c>
      <c r="C304" s="196">
        <f t="shared" si="8"/>
        <v>1.0154204926395569</v>
      </c>
      <c r="D304" s="198">
        <f t="shared" si="9"/>
        <v>1.5420492639556915E-2</v>
      </c>
    </row>
    <row r="305" spans="1:4" outlineLevel="1" x14ac:dyDescent="0.25">
      <c r="A305" s="194">
        <v>33274</v>
      </c>
      <c r="B305" s="195">
        <v>351.26</v>
      </c>
      <c r="C305" s="196">
        <f t="shared" si="8"/>
        <v>1.0083826146868002</v>
      </c>
      <c r="D305" s="198">
        <f t="shared" si="9"/>
        <v>8.3826146868002382E-3</v>
      </c>
    </row>
    <row r="306" spans="1:4" outlineLevel="1" x14ac:dyDescent="0.25">
      <c r="A306" s="194">
        <v>33275</v>
      </c>
      <c r="B306" s="195">
        <v>358.07</v>
      </c>
      <c r="C306" s="196">
        <f t="shared" si="8"/>
        <v>1.0193873484028924</v>
      </c>
      <c r="D306" s="198">
        <f t="shared" si="9"/>
        <v>1.9387348402892357E-2</v>
      </c>
    </row>
    <row r="307" spans="1:4" outlineLevel="1" x14ac:dyDescent="0.25">
      <c r="A307" s="194">
        <v>33276</v>
      </c>
      <c r="B307" s="195">
        <v>356.52</v>
      </c>
      <c r="C307" s="196">
        <f t="shared" si="8"/>
        <v>0.99567123746753428</v>
      </c>
      <c r="D307" s="198">
        <f t="shared" si="9"/>
        <v>-4.3287625324657242E-3</v>
      </c>
    </row>
    <row r="308" spans="1:4" outlineLevel="1" x14ac:dyDescent="0.25">
      <c r="A308" s="194">
        <v>33277</v>
      </c>
      <c r="B308" s="195">
        <v>359.35</v>
      </c>
      <c r="C308" s="196">
        <f t="shared" si="8"/>
        <v>1.0079378435992372</v>
      </c>
      <c r="D308" s="198">
        <f t="shared" si="9"/>
        <v>7.9378435992372154E-3</v>
      </c>
    </row>
    <row r="309" spans="1:4" outlineLevel="1" x14ac:dyDescent="0.25">
      <c r="A309" s="194">
        <v>33280</v>
      </c>
      <c r="B309" s="195">
        <v>368.58</v>
      </c>
      <c r="C309" s="196">
        <f t="shared" si="8"/>
        <v>1.0256852650619173</v>
      </c>
      <c r="D309" s="198">
        <f t="shared" si="9"/>
        <v>2.5685265061917262E-2</v>
      </c>
    </row>
    <row r="310" spans="1:4" outlineLevel="1" x14ac:dyDescent="0.25">
      <c r="A310" s="194">
        <v>33281</v>
      </c>
      <c r="B310" s="195">
        <v>365.5</v>
      </c>
      <c r="C310" s="196">
        <f t="shared" si="8"/>
        <v>0.9916436051874763</v>
      </c>
      <c r="D310" s="198">
        <f t="shared" si="9"/>
        <v>-8.3563948125237042E-3</v>
      </c>
    </row>
    <row r="311" spans="1:4" outlineLevel="1" x14ac:dyDescent="0.25">
      <c r="A311" s="194">
        <v>33282</v>
      </c>
      <c r="B311" s="195">
        <v>369.02</v>
      </c>
      <c r="C311" s="196">
        <f t="shared" si="8"/>
        <v>1.0096306429548563</v>
      </c>
      <c r="D311" s="198">
        <f t="shared" si="9"/>
        <v>9.6306429548562722E-3</v>
      </c>
    </row>
    <row r="312" spans="1:4" outlineLevel="1" x14ac:dyDescent="0.25">
      <c r="A312" s="194">
        <v>33283</v>
      </c>
      <c r="B312" s="195">
        <v>364.22</v>
      </c>
      <c r="C312" s="196">
        <f t="shared" si="8"/>
        <v>0.98699257492818826</v>
      </c>
      <c r="D312" s="198">
        <f t="shared" si="9"/>
        <v>-1.300742507181174E-2</v>
      </c>
    </row>
    <row r="313" spans="1:4" outlineLevel="1" x14ac:dyDescent="0.25">
      <c r="A313" s="194">
        <v>33284</v>
      </c>
      <c r="B313" s="195">
        <v>369.06</v>
      </c>
      <c r="C313" s="196">
        <f t="shared" si="8"/>
        <v>1.0132886716819505</v>
      </c>
      <c r="D313" s="198">
        <f t="shared" si="9"/>
        <v>1.328867168195047E-2</v>
      </c>
    </row>
    <row r="314" spans="1:4" outlineLevel="1" x14ac:dyDescent="0.25">
      <c r="A314" s="194">
        <v>33288</v>
      </c>
      <c r="B314" s="195">
        <v>369.39</v>
      </c>
      <c r="C314" s="196">
        <f t="shared" si="8"/>
        <v>1.0008941635506421</v>
      </c>
      <c r="D314" s="198">
        <f t="shared" si="9"/>
        <v>8.9416355064209085E-4</v>
      </c>
    </row>
    <row r="315" spans="1:4" outlineLevel="1" x14ac:dyDescent="0.25">
      <c r="A315" s="194">
        <v>33289</v>
      </c>
      <c r="B315" s="195">
        <v>365.14</v>
      </c>
      <c r="C315" s="196">
        <f t="shared" si="8"/>
        <v>0.98849454506077583</v>
      </c>
      <c r="D315" s="198">
        <f t="shared" si="9"/>
        <v>-1.1505454939224169E-2</v>
      </c>
    </row>
    <row r="316" spans="1:4" outlineLevel="1" x14ac:dyDescent="0.25">
      <c r="A316" s="194">
        <v>33290</v>
      </c>
      <c r="B316" s="195">
        <v>364.97</v>
      </c>
      <c r="C316" s="196">
        <f t="shared" si="8"/>
        <v>0.99953442515199664</v>
      </c>
      <c r="D316" s="198">
        <f t="shared" si="9"/>
        <v>-4.6557484800335835E-4</v>
      </c>
    </row>
    <row r="317" spans="1:4" outlineLevel="1" x14ac:dyDescent="0.25">
      <c r="A317" s="194">
        <v>33291</v>
      </c>
      <c r="B317" s="195">
        <v>365.65</v>
      </c>
      <c r="C317" s="196">
        <f t="shared" si="8"/>
        <v>1.0018631668356301</v>
      </c>
      <c r="D317" s="198">
        <f t="shared" si="9"/>
        <v>1.8631668356301478E-3</v>
      </c>
    </row>
    <row r="318" spans="1:4" outlineLevel="1" x14ac:dyDescent="0.25">
      <c r="A318" s="194">
        <v>33294</v>
      </c>
      <c r="B318" s="195">
        <v>367.26</v>
      </c>
      <c r="C318" s="196">
        <f t="shared" si="8"/>
        <v>1.0044031177355395</v>
      </c>
      <c r="D318" s="198">
        <f t="shared" si="9"/>
        <v>4.4031177355394746E-3</v>
      </c>
    </row>
    <row r="319" spans="1:4" outlineLevel="1" x14ac:dyDescent="0.25">
      <c r="A319" s="194">
        <v>33295</v>
      </c>
      <c r="B319" s="195">
        <v>362.81</v>
      </c>
      <c r="C319" s="196">
        <f t="shared" si="8"/>
        <v>0.98788324347873446</v>
      </c>
      <c r="D319" s="198">
        <f t="shared" si="9"/>
        <v>-1.2116756521265537E-2</v>
      </c>
    </row>
    <row r="320" spans="1:4" outlineLevel="1" x14ac:dyDescent="0.25">
      <c r="A320" s="194">
        <v>33296</v>
      </c>
      <c r="B320" s="195">
        <v>367.74</v>
      </c>
      <c r="C320" s="196">
        <f t="shared" si="8"/>
        <v>1.0135883795926242</v>
      </c>
      <c r="D320" s="198">
        <f t="shared" si="9"/>
        <v>1.3588379592624156E-2</v>
      </c>
    </row>
    <row r="321" spans="1:4" outlineLevel="1" x14ac:dyDescent="0.25">
      <c r="A321" s="194">
        <v>33297</v>
      </c>
      <c r="B321" s="195">
        <v>367.07</v>
      </c>
      <c r="C321" s="196">
        <f t="shared" si="8"/>
        <v>0.99817806058628378</v>
      </c>
      <c r="D321" s="198">
        <f t="shared" si="9"/>
        <v>-1.8219394137162226E-3</v>
      </c>
    </row>
    <row r="322" spans="1:4" outlineLevel="1" x14ac:dyDescent="0.25">
      <c r="A322" s="194">
        <v>33298</v>
      </c>
      <c r="B322" s="195">
        <v>370.47</v>
      </c>
      <c r="C322" s="196">
        <f t="shared" si="8"/>
        <v>1.0092625384803988</v>
      </c>
      <c r="D322" s="198">
        <f t="shared" si="9"/>
        <v>9.2625384803988187E-3</v>
      </c>
    </row>
    <row r="323" spans="1:4" outlineLevel="1" x14ac:dyDescent="0.25">
      <c r="A323" s="194">
        <v>33301</v>
      </c>
      <c r="B323" s="195">
        <v>369.33</v>
      </c>
      <c r="C323" s="196">
        <f t="shared" si="8"/>
        <v>0.99692282775933261</v>
      </c>
      <c r="D323" s="198">
        <f t="shared" si="9"/>
        <v>-3.0771722406673918E-3</v>
      </c>
    </row>
    <row r="324" spans="1:4" outlineLevel="1" x14ac:dyDescent="0.25">
      <c r="A324" s="194">
        <v>33302</v>
      </c>
      <c r="B324" s="195">
        <v>376.72</v>
      </c>
      <c r="C324" s="196">
        <f t="shared" si="8"/>
        <v>1.0200092058592587</v>
      </c>
      <c r="D324" s="198">
        <f t="shared" si="9"/>
        <v>2.0009205859258694E-2</v>
      </c>
    </row>
    <row r="325" spans="1:4" outlineLevel="1" x14ac:dyDescent="0.25">
      <c r="A325" s="194">
        <v>33303</v>
      </c>
      <c r="B325" s="195">
        <v>376.17</v>
      </c>
      <c r="C325" s="196">
        <f t="shared" si="8"/>
        <v>0.99854002973030365</v>
      </c>
      <c r="D325" s="198">
        <f t="shared" si="9"/>
        <v>-1.4599702696963535E-3</v>
      </c>
    </row>
    <row r="326" spans="1:4" outlineLevel="1" x14ac:dyDescent="0.25">
      <c r="A326" s="194">
        <v>33304</v>
      </c>
      <c r="B326" s="195">
        <v>375.91</v>
      </c>
      <c r="C326" s="196">
        <f t="shared" si="8"/>
        <v>0.99930882313847469</v>
      </c>
      <c r="D326" s="198">
        <f t="shared" si="9"/>
        <v>-6.911768615253111E-4</v>
      </c>
    </row>
    <row r="327" spans="1:4" outlineLevel="1" x14ac:dyDescent="0.25">
      <c r="A327" s="194">
        <v>33305</v>
      </c>
      <c r="B327" s="195">
        <v>374.95</v>
      </c>
      <c r="C327" s="196">
        <f t="shared" si="8"/>
        <v>0.99744619722805983</v>
      </c>
      <c r="D327" s="198">
        <f t="shared" si="9"/>
        <v>-2.5538027719401724E-3</v>
      </c>
    </row>
    <row r="328" spans="1:4" outlineLevel="1" x14ac:dyDescent="0.25">
      <c r="A328" s="194">
        <v>33308</v>
      </c>
      <c r="B328" s="195">
        <v>372.96</v>
      </c>
      <c r="C328" s="196">
        <f t="shared" si="8"/>
        <v>0.99469262568342443</v>
      </c>
      <c r="D328" s="198">
        <f t="shared" si="9"/>
        <v>-5.3073743165755749E-3</v>
      </c>
    </row>
    <row r="329" spans="1:4" outlineLevel="1" x14ac:dyDescent="0.25">
      <c r="A329" s="194">
        <v>33309</v>
      </c>
      <c r="B329" s="195">
        <v>370.03</v>
      </c>
      <c r="C329" s="196">
        <f t="shared" si="8"/>
        <v>0.99214392964392961</v>
      </c>
      <c r="D329" s="198">
        <f t="shared" si="9"/>
        <v>-7.8560703560703882E-3</v>
      </c>
    </row>
    <row r="330" spans="1:4" outlineLevel="1" x14ac:dyDescent="0.25">
      <c r="A330" s="194">
        <v>33310</v>
      </c>
      <c r="B330" s="195">
        <v>374.57</v>
      </c>
      <c r="C330" s="196">
        <f t="shared" si="8"/>
        <v>1.0122692754641516</v>
      </c>
      <c r="D330" s="198">
        <f t="shared" si="9"/>
        <v>1.2269275464151574E-2</v>
      </c>
    </row>
    <row r="331" spans="1:4" outlineLevel="1" x14ac:dyDescent="0.25">
      <c r="A331" s="194">
        <v>33311</v>
      </c>
      <c r="B331" s="195">
        <v>373.5</v>
      </c>
      <c r="C331" s="196">
        <f t="shared" si="8"/>
        <v>0.99714339108844807</v>
      </c>
      <c r="D331" s="198">
        <f t="shared" si="9"/>
        <v>-2.8566089115519278E-3</v>
      </c>
    </row>
    <row r="332" spans="1:4" outlineLevel="1" x14ac:dyDescent="0.25">
      <c r="A332" s="194">
        <v>33312</v>
      </c>
      <c r="B332" s="195">
        <v>373.59</v>
      </c>
      <c r="C332" s="196">
        <f t="shared" si="8"/>
        <v>1.0002409638554217</v>
      </c>
      <c r="D332" s="198">
        <f t="shared" si="9"/>
        <v>2.4096385542171639E-4</v>
      </c>
    </row>
    <row r="333" spans="1:4" outlineLevel="1" x14ac:dyDescent="0.25">
      <c r="A333" s="194">
        <v>33315</v>
      </c>
      <c r="B333" s="195">
        <v>372.11</v>
      </c>
      <c r="C333" s="196">
        <f t="shared" si="8"/>
        <v>0.99603843785968582</v>
      </c>
      <c r="D333" s="198">
        <f t="shared" si="9"/>
        <v>-3.9615621403141787E-3</v>
      </c>
    </row>
    <row r="334" spans="1:4" outlineLevel="1" x14ac:dyDescent="0.25">
      <c r="A334" s="194">
        <v>33316</v>
      </c>
      <c r="B334" s="195">
        <v>366.59</v>
      </c>
      <c r="C334" s="196">
        <f t="shared" si="8"/>
        <v>0.98516567681599521</v>
      </c>
      <c r="D334" s="198">
        <f t="shared" si="9"/>
        <v>-1.4834323184004794E-2</v>
      </c>
    </row>
    <row r="335" spans="1:4" outlineLevel="1" x14ac:dyDescent="0.25">
      <c r="A335" s="194">
        <v>33317</v>
      </c>
      <c r="B335" s="195">
        <v>367.92</v>
      </c>
      <c r="C335" s="196">
        <f t="shared" si="8"/>
        <v>1.0036280313156389</v>
      </c>
      <c r="D335" s="198">
        <f t="shared" si="9"/>
        <v>3.6280313156389354E-3</v>
      </c>
    </row>
    <row r="336" spans="1:4" outlineLevel="1" x14ac:dyDescent="0.25">
      <c r="A336" s="194">
        <v>33318</v>
      </c>
      <c r="B336" s="195">
        <v>366.58</v>
      </c>
      <c r="C336" s="196">
        <f t="shared" si="8"/>
        <v>0.9963579038921504</v>
      </c>
      <c r="D336" s="198">
        <f t="shared" si="9"/>
        <v>-3.6420961078496017E-3</v>
      </c>
    </row>
    <row r="337" spans="1:4" outlineLevel="1" x14ac:dyDescent="0.25">
      <c r="A337" s="194">
        <v>33319</v>
      </c>
      <c r="B337" s="195">
        <v>367.48</v>
      </c>
      <c r="C337" s="196">
        <f t="shared" si="8"/>
        <v>1.0024551257569971</v>
      </c>
      <c r="D337" s="198">
        <f t="shared" si="9"/>
        <v>2.4551257569971341E-3</v>
      </c>
    </row>
    <row r="338" spans="1:4" outlineLevel="1" x14ac:dyDescent="0.25">
      <c r="A338" s="194">
        <v>33322</v>
      </c>
      <c r="B338" s="195">
        <v>369.83</v>
      </c>
      <c r="C338" s="196">
        <f t="shared" si="8"/>
        <v>1.006394905845216</v>
      </c>
      <c r="D338" s="198">
        <f t="shared" si="9"/>
        <v>6.3949058452159591E-3</v>
      </c>
    </row>
    <row r="339" spans="1:4" outlineLevel="1" x14ac:dyDescent="0.25">
      <c r="A339" s="194">
        <v>33323</v>
      </c>
      <c r="B339" s="195">
        <v>376.3</v>
      </c>
      <c r="C339" s="196">
        <f t="shared" si="8"/>
        <v>1.0174945245112621</v>
      </c>
      <c r="D339" s="198">
        <f t="shared" si="9"/>
        <v>1.74945245112621E-2</v>
      </c>
    </row>
    <row r="340" spans="1:4" outlineLevel="1" x14ac:dyDescent="0.25">
      <c r="A340" s="194">
        <v>33324</v>
      </c>
      <c r="B340" s="195">
        <v>375.35</v>
      </c>
      <c r="C340" s="196">
        <f t="shared" si="8"/>
        <v>0.9974754185490301</v>
      </c>
      <c r="D340" s="198">
        <f t="shared" si="9"/>
        <v>-2.5245814509698983E-3</v>
      </c>
    </row>
    <row r="341" spans="1:4" outlineLevel="1" x14ac:dyDescent="0.25">
      <c r="A341" s="194">
        <v>33325</v>
      </c>
      <c r="B341" s="195">
        <v>375.22</v>
      </c>
      <c r="C341" s="196">
        <f t="shared" si="8"/>
        <v>0.9996536565871853</v>
      </c>
      <c r="D341" s="198">
        <f t="shared" si="9"/>
        <v>-3.4634341281469805E-4</v>
      </c>
    </row>
    <row r="342" spans="1:4" outlineLevel="1" x14ac:dyDescent="0.25">
      <c r="A342" s="194">
        <v>33329</v>
      </c>
      <c r="B342" s="195">
        <v>371.3</v>
      </c>
      <c r="C342" s="196">
        <f t="shared" si="8"/>
        <v>0.98955279569319332</v>
      </c>
      <c r="D342" s="198">
        <f t="shared" si="9"/>
        <v>-1.0447204306806679E-2</v>
      </c>
    </row>
    <row r="343" spans="1:4" outlineLevel="1" x14ac:dyDescent="0.25">
      <c r="A343" s="194">
        <v>33330</v>
      </c>
      <c r="B343" s="195">
        <v>379.5</v>
      </c>
      <c r="C343" s="196">
        <f t="shared" si="8"/>
        <v>1.0220845677349852</v>
      </c>
      <c r="D343" s="198">
        <f t="shared" si="9"/>
        <v>2.2084567734985239E-2</v>
      </c>
    </row>
    <row r="344" spans="1:4" outlineLevel="1" x14ac:dyDescent="0.25">
      <c r="A344" s="194">
        <v>33331</v>
      </c>
      <c r="B344" s="195">
        <v>378.94</v>
      </c>
      <c r="C344" s="196">
        <f t="shared" si="8"/>
        <v>0.99852437417654805</v>
      </c>
      <c r="D344" s="198">
        <f t="shared" si="9"/>
        <v>-1.4756258234519537E-3</v>
      </c>
    </row>
    <row r="345" spans="1:4" outlineLevel="1" x14ac:dyDescent="0.25">
      <c r="A345" s="194">
        <v>33332</v>
      </c>
      <c r="B345" s="195">
        <v>379.77</v>
      </c>
      <c r="C345" s="196">
        <f t="shared" si="8"/>
        <v>1.0021903203673403</v>
      </c>
      <c r="D345" s="198">
        <f t="shared" si="9"/>
        <v>2.1903203673403482E-3</v>
      </c>
    </row>
    <row r="346" spans="1:4" outlineLevel="1" x14ac:dyDescent="0.25">
      <c r="A346" s="194">
        <v>33333</v>
      </c>
      <c r="B346" s="195">
        <v>375.36</v>
      </c>
      <c r="C346" s="196">
        <f t="shared" si="8"/>
        <v>0.98838770834979073</v>
      </c>
      <c r="D346" s="198">
        <f t="shared" si="9"/>
        <v>-1.1612291650209272E-2</v>
      </c>
    </row>
    <row r="347" spans="1:4" outlineLevel="1" x14ac:dyDescent="0.25">
      <c r="A347" s="194">
        <v>33336</v>
      </c>
      <c r="B347" s="195">
        <v>378.66</v>
      </c>
      <c r="C347" s="196">
        <f t="shared" si="8"/>
        <v>1.0087915601023019</v>
      </c>
      <c r="D347" s="198">
        <f t="shared" si="9"/>
        <v>8.7915601023018652E-3</v>
      </c>
    </row>
    <row r="348" spans="1:4" outlineLevel="1" x14ac:dyDescent="0.25">
      <c r="A348" s="194">
        <v>33337</v>
      </c>
      <c r="B348" s="195">
        <v>373.56</v>
      </c>
      <c r="C348" s="196">
        <f t="shared" si="8"/>
        <v>0.98653145301853895</v>
      </c>
      <c r="D348" s="198">
        <f t="shared" si="9"/>
        <v>-1.3468546981461049E-2</v>
      </c>
    </row>
    <row r="349" spans="1:4" outlineLevel="1" x14ac:dyDescent="0.25">
      <c r="A349" s="194">
        <v>33338</v>
      </c>
      <c r="B349" s="195">
        <v>373.15</v>
      </c>
      <c r="C349" s="196">
        <f t="shared" ref="C349:C412" si="10">B349/B348</f>
        <v>0.99890245208266404</v>
      </c>
      <c r="D349" s="198">
        <f t="shared" ref="D349:D412" si="11">C349-1</f>
        <v>-1.0975479173359615E-3</v>
      </c>
    </row>
    <row r="350" spans="1:4" outlineLevel="1" x14ac:dyDescent="0.25">
      <c r="A350" s="194">
        <v>33339</v>
      </c>
      <c r="B350" s="195">
        <v>377.63</v>
      </c>
      <c r="C350" s="196">
        <f t="shared" si="10"/>
        <v>1.0120058957523785</v>
      </c>
      <c r="D350" s="198">
        <f t="shared" si="11"/>
        <v>1.2005895752378537E-2</v>
      </c>
    </row>
    <row r="351" spans="1:4" outlineLevel="1" x14ac:dyDescent="0.25">
      <c r="A351" s="194">
        <v>33340</v>
      </c>
      <c r="B351" s="195">
        <v>380.4</v>
      </c>
      <c r="C351" s="196">
        <f t="shared" si="10"/>
        <v>1.0073352223075496</v>
      </c>
      <c r="D351" s="198">
        <f t="shared" si="11"/>
        <v>7.3352223075495715E-3</v>
      </c>
    </row>
    <row r="352" spans="1:4" outlineLevel="1" x14ac:dyDescent="0.25">
      <c r="A352" s="194">
        <v>33343</v>
      </c>
      <c r="B352" s="195">
        <v>381.19</v>
      </c>
      <c r="C352" s="196">
        <f t="shared" si="10"/>
        <v>1.0020767613038908</v>
      </c>
      <c r="D352" s="198">
        <f t="shared" si="11"/>
        <v>2.0767613038907839E-3</v>
      </c>
    </row>
    <row r="353" spans="1:4" outlineLevel="1" x14ac:dyDescent="0.25">
      <c r="A353" s="194">
        <v>33344</v>
      </c>
      <c r="B353" s="195">
        <v>387.62</v>
      </c>
      <c r="C353" s="196">
        <f t="shared" si="10"/>
        <v>1.016868228442509</v>
      </c>
      <c r="D353" s="198">
        <f t="shared" si="11"/>
        <v>1.6868228442509015E-2</v>
      </c>
    </row>
    <row r="354" spans="1:4" outlineLevel="1" x14ac:dyDescent="0.25">
      <c r="A354" s="194">
        <v>33345</v>
      </c>
      <c r="B354" s="195">
        <v>390.45</v>
      </c>
      <c r="C354" s="196">
        <f t="shared" si="10"/>
        <v>1.0073009648624942</v>
      </c>
      <c r="D354" s="198">
        <f t="shared" si="11"/>
        <v>7.3009648624942081E-3</v>
      </c>
    </row>
    <row r="355" spans="1:4" outlineLevel="1" x14ac:dyDescent="0.25">
      <c r="A355" s="194">
        <v>33346</v>
      </c>
      <c r="B355" s="195">
        <v>388.46</v>
      </c>
      <c r="C355" s="196">
        <f t="shared" si="10"/>
        <v>0.99490331668587528</v>
      </c>
      <c r="D355" s="198">
        <f t="shared" si="11"/>
        <v>-5.096683314124717E-3</v>
      </c>
    </row>
    <row r="356" spans="1:4" outlineLevel="1" x14ac:dyDescent="0.25">
      <c r="A356" s="194">
        <v>33347</v>
      </c>
      <c r="B356" s="195">
        <v>384.2</v>
      </c>
      <c r="C356" s="196">
        <f t="shared" si="10"/>
        <v>0.98903361993512851</v>
      </c>
      <c r="D356" s="198">
        <f t="shared" si="11"/>
        <v>-1.0966380064871495E-2</v>
      </c>
    </row>
    <row r="357" spans="1:4" outlineLevel="1" x14ac:dyDescent="0.25">
      <c r="A357" s="194">
        <v>33350</v>
      </c>
      <c r="B357" s="195">
        <v>380.95</v>
      </c>
      <c r="C357" s="196">
        <f t="shared" si="10"/>
        <v>0.99154086413326392</v>
      </c>
      <c r="D357" s="198">
        <f t="shared" si="11"/>
        <v>-8.4591358667360783E-3</v>
      </c>
    </row>
    <row r="358" spans="1:4" outlineLevel="1" x14ac:dyDescent="0.25">
      <c r="A358" s="194">
        <v>33351</v>
      </c>
      <c r="B358" s="195">
        <v>381.76</v>
      </c>
      <c r="C358" s="196">
        <f t="shared" si="10"/>
        <v>1.0021262632891457</v>
      </c>
      <c r="D358" s="198">
        <f t="shared" si="11"/>
        <v>2.126263289145669E-3</v>
      </c>
    </row>
    <row r="359" spans="1:4" outlineLevel="1" x14ac:dyDescent="0.25">
      <c r="A359" s="194">
        <v>33352</v>
      </c>
      <c r="B359" s="195">
        <v>382.76</v>
      </c>
      <c r="C359" s="196">
        <f t="shared" si="10"/>
        <v>1.0026194467728415</v>
      </c>
      <c r="D359" s="198">
        <f t="shared" si="11"/>
        <v>2.6194467728415383E-3</v>
      </c>
    </row>
    <row r="360" spans="1:4" outlineLevel="1" x14ac:dyDescent="0.25">
      <c r="A360" s="194">
        <v>33353</v>
      </c>
      <c r="B360" s="195">
        <v>379.25</v>
      </c>
      <c r="C360" s="196">
        <f t="shared" si="10"/>
        <v>0.99082976277562962</v>
      </c>
      <c r="D360" s="198">
        <f t="shared" si="11"/>
        <v>-9.1702372243703811E-3</v>
      </c>
    </row>
    <row r="361" spans="1:4" outlineLevel="1" x14ac:dyDescent="0.25">
      <c r="A361" s="194">
        <v>33354</v>
      </c>
      <c r="B361" s="195">
        <v>379.02</v>
      </c>
      <c r="C361" s="196">
        <f t="shared" si="10"/>
        <v>0.99939353988134472</v>
      </c>
      <c r="D361" s="198">
        <f t="shared" si="11"/>
        <v>-6.0646011865528315E-4</v>
      </c>
    </row>
    <row r="362" spans="1:4" outlineLevel="1" x14ac:dyDescent="0.25">
      <c r="A362" s="194">
        <v>33357</v>
      </c>
      <c r="B362" s="195">
        <v>373.66</v>
      </c>
      <c r="C362" s="196">
        <f t="shared" si="10"/>
        <v>0.98585826605456184</v>
      </c>
      <c r="D362" s="198">
        <f t="shared" si="11"/>
        <v>-1.4141733945438162E-2</v>
      </c>
    </row>
    <row r="363" spans="1:4" outlineLevel="1" x14ac:dyDescent="0.25">
      <c r="A363" s="194">
        <v>33358</v>
      </c>
      <c r="B363" s="195">
        <v>375.34</v>
      </c>
      <c r="C363" s="196">
        <f t="shared" si="10"/>
        <v>1.0044960659423003</v>
      </c>
      <c r="D363" s="198">
        <f t="shared" si="11"/>
        <v>4.4960659423003424E-3</v>
      </c>
    </row>
    <row r="364" spans="1:4" outlineLevel="1" x14ac:dyDescent="0.25">
      <c r="A364" s="194">
        <v>33359</v>
      </c>
      <c r="B364" s="195">
        <v>380.29</v>
      </c>
      <c r="C364" s="196">
        <f t="shared" si="10"/>
        <v>1.0131880428411575</v>
      </c>
      <c r="D364" s="198">
        <f t="shared" si="11"/>
        <v>1.3188042841157488E-2</v>
      </c>
    </row>
    <row r="365" spans="1:4" outlineLevel="1" x14ac:dyDescent="0.25">
      <c r="A365" s="194">
        <v>33360</v>
      </c>
      <c r="B365" s="195">
        <v>380.52</v>
      </c>
      <c r="C365" s="196">
        <f t="shared" si="10"/>
        <v>1.0006048015987798</v>
      </c>
      <c r="D365" s="198">
        <f t="shared" si="11"/>
        <v>6.0480159877984718E-4</v>
      </c>
    </row>
    <row r="366" spans="1:4" outlineLevel="1" x14ac:dyDescent="0.25">
      <c r="A366" s="194">
        <v>33361</v>
      </c>
      <c r="B366" s="195">
        <v>380.8</v>
      </c>
      <c r="C366" s="196">
        <f t="shared" si="10"/>
        <v>1.0007358351729214</v>
      </c>
      <c r="D366" s="198">
        <f t="shared" si="11"/>
        <v>7.3583517292141742E-4</v>
      </c>
    </row>
    <row r="367" spans="1:4" outlineLevel="1" x14ac:dyDescent="0.25">
      <c r="A367" s="194">
        <v>33364</v>
      </c>
      <c r="B367" s="195">
        <v>380.08</v>
      </c>
      <c r="C367" s="196">
        <f t="shared" si="10"/>
        <v>0.99810924369747889</v>
      </c>
      <c r="D367" s="198">
        <f t="shared" si="11"/>
        <v>-1.8907563025211127E-3</v>
      </c>
    </row>
    <row r="368" spans="1:4" outlineLevel="1" x14ac:dyDescent="0.25">
      <c r="A368" s="194">
        <v>33365</v>
      </c>
      <c r="B368" s="195">
        <v>377.32</v>
      </c>
      <c r="C368" s="196">
        <f t="shared" si="10"/>
        <v>0.99273837086929073</v>
      </c>
      <c r="D368" s="198">
        <f t="shared" si="11"/>
        <v>-7.2616291307092684E-3</v>
      </c>
    </row>
    <row r="369" spans="1:4" outlineLevel="1" x14ac:dyDescent="0.25">
      <c r="A369" s="194">
        <v>33366</v>
      </c>
      <c r="B369" s="195">
        <v>378.51</v>
      </c>
      <c r="C369" s="196">
        <f t="shared" si="10"/>
        <v>1.0031538216898124</v>
      </c>
      <c r="D369" s="198">
        <f t="shared" si="11"/>
        <v>3.153821689812375E-3</v>
      </c>
    </row>
    <row r="370" spans="1:4" outlineLevel="1" x14ac:dyDescent="0.25">
      <c r="A370" s="194">
        <v>33367</v>
      </c>
      <c r="B370" s="195">
        <v>383.25</v>
      </c>
      <c r="C370" s="196">
        <f t="shared" si="10"/>
        <v>1.0125227867163351</v>
      </c>
      <c r="D370" s="198">
        <f t="shared" si="11"/>
        <v>1.252278671633511E-2</v>
      </c>
    </row>
    <row r="371" spans="1:4" outlineLevel="1" x14ac:dyDescent="0.25">
      <c r="A371" s="194">
        <v>33368</v>
      </c>
      <c r="B371" s="195">
        <v>375.74</v>
      </c>
      <c r="C371" s="196">
        <f t="shared" si="10"/>
        <v>0.9804044357469015</v>
      </c>
      <c r="D371" s="198">
        <f t="shared" si="11"/>
        <v>-1.9595564253098496E-2</v>
      </c>
    </row>
    <row r="372" spans="1:4" outlineLevel="1" x14ac:dyDescent="0.25">
      <c r="A372" s="194">
        <v>33371</v>
      </c>
      <c r="B372" s="195">
        <v>376.76</v>
      </c>
      <c r="C372" s="196">
        <f t="shared" si="10"/>
        <v>1.0027146431042742</v>
      </c>
      <c r="D372" s="198">
        <f t="shared" si="11"/>
        <v>2.7146431042741614E-3</v>
      </c>
    </row>
    <row r="373" spans="1:4" outlineLevel="1" x14ac:dyDescent="0.25">
      <c r="A373" s="194">
        <v>33372</v>
      </c>
      <c r="B373" s="195">
        <v>371.62</v>
      </c>
      <c r="C373" s="196">
        <f t="shared" si="10"/>
        <v>0.98635736277736497</v>
      </c>
      <c r="D373" s="198">
        <f t="shared" si="11"/>
        <v>-1.3642637222635035E-2</v>
      </c>
    </row>
    <row r="374" spans="1:4" outlineLevel="1" x14ac:dyDescent="0.25">
      <c r="A374" s="194">
        <v>33373</v>
      </c>
      <c r="B374" s="195">
        <v>368.57</v>
      </c>
      <c r="C374" s="196">
        <f t="shared" si="10"/>
        <v>0.99179269145901727</v>
      </c>
      <c r="D374" s="198">
        <f t="shared" si="11"/>
        <v>-8.2073085409827273E-3</v>
      </c>
    </row>
    <row r="375" spans="1:4" outlineLevel="1" x14ac:dyDescent="0.25">
      <c r="A375" s="194">
        <v>33374</v>
      </c>
      <c r="B375" s="195">
        <v>372.19</v>
      </c>
      <c r="C375" s="196">
        <f t="shared" si="10"/>
        <v>1.0098217434951298</v>
      </c>
      <c r="D375" s="198">
        <f t="shared" si="11"/>
        <v>9.8217434951297644E-3</v>
      </c>
    </row>
    <row r="376" spans="1:4" outlineLevel="1" x14ac:dyDescent="0.25">
      <c r="A376" s="194">
        <v>33375</v>
      </c>
      <c r="B376" s="195">
        <v>372.39</v>
      </c>
      <c r="C376" s="196">
        <f t="shared" si="10"/>
        <v>1.0005373599505629</v>
      </c>
      <c r="D376" s="198">
        <f t="shared" si="11"/>
        <v>5.3735995056292118E-4</v>
      </c>
    </row>
    <row r="377" spans="1:4" outlineLevel="1" x14ac:dyDescent="0.25">
      <c r="A377" s="194">
        <v>33378</v>
      </c>
      <c r="B377" s="195">
        <v>372.28</v>
      </c>
      <c r="C377" s="196">
        <f t="shared" si="10"/>
        <v>0.99970461075753914</v>
      </c>
      <c r="D377" s="198">
        <f t="shared" si="11"/>
        <v>-2.9538924246086395E-4</v>
      </c>
    </row>
    <row r="378" spans="1:4" outlineLevel="1" x14ac:dyDescent="0.25">
      <c r="A378" s="194">
        <v>33379</v>
      </c>
      <c r="B378" s="195">
        <v>375.35</v>
      </c>
      <c r="C378" s="196">
        <f t="shared" si="10"/>
        <v>1.0082464811432257</v>
      </c>
      <c r="D378" s="198">
        <f t="shared" si="11"/>
        <v>8.2464811432256813E-3</v>
      </c>
    </row>
    <row r="379" spans="1:4" outlineLevel="1" x14ac:dyDescent="0.25">
      <c r="A379" s="194">
        <v>33380</v>
      </c>
      <c r="B379" s="195">
        <v>376.19</v>
      </c>
      <c r="C379" s="196">
        <f t="shared" si="10"/>
        <v>1.0022379112828026</v>
      </c>
      <c r="D379" s="198">
        <f t="shared" si="11"/>
        <v>2.237911282802596E-3</v>
      </c>
    </row>
    <row r="380" spans="1:4" outlineLevel="1" x14ac:dyDescent="0.25">
      <c r="A380" s="194">
        <v>33381</v>
      </c>
      <c r="B380" s="195">
        <v>374.96</v>
      </c>
      <c r="C380" s="196">
        <f t="shared" si="10"/>
        <v>0.99673037560807032</v>
      </c>
      <c r="D380" s="198">
        <f t="shared" si="11"/>
        <v>-3.2696243919296819E-3</v>
      </c>
    </row>
    <row r="381" spans="1:4" outlineLevel="1" x14ac:dyDescent="0.25">
      <c r="A381" s="194">
        <v>33382</v>
      </c>
      <c r="B381" s="195">
        <v>377.49</v>
      </c>
      <c r="C381" s="196">
        <f t="shared" si="10"/>
        <v>1.0067473863878815</v>
      </c>
      <c r="D381" s="198">
        <f t="shared" si="11"/>
        <v>6.7473863878815266E-3</v>
      </c>
    </row>
    <row r="382" spans="1:4" outlineLevel="1" x14ac:dyDescent="0.25">
      <c r="A382" s="194">
        <v>33386</v>
      </c>
      <c r="B382" s="195">
        <v>381.94</v>
      </c>
      <c r="C382" s="196">
        <f t="shared" si="10"/>
        <v>1.0117883917454766</v>
      </c>
      <c r="D382" s="198">
        <f t="shared" si="11"/>
        <v>1.1788391745476634E-2</v>
      </c>
    </row>
    <row r="383" spans="1:4" outlineLevel="1" x14ac:dyDescent="0.25">
      <c r="A383" s="194">
        <v>33387</v>
      </c>
      <c r="B383" s="195">
        <v>382.79</v>
      </c>
      <c r="C383" s="196">
        <f t="shared" si="10"/>
        <v>1.0022254804419544</v>
      </c>
      <c r="D383" s="198">
        <f t="shared" si="11"/>
        <v>2.2254804419543639E-3</v>
      </c>
    </row>
    <row r="384" spans="1:4" outlineLevel="1" x14ac:dyDescent="0.25">
      <c r="A384" s="194">
        <v>33388</v>
      </c>
      <c r="B384" s="195">
        <v>386.96</v>
      </c>
      <c r="C384" s="196">
        <f t="shared" si="10"/>
        <v>1.0108937015073538</v>
      </c>
      <c r="D384" s="198">
        <f t="shared" si="11"/>
        <v>1.0893701507353803E-2</v>
      </c>
    </row>
    <row r="385" spans="1:4" outlineLevel="1" x14ac:dyDescent="0.25">
      <c r="A385" s="194">
        <v>33389</v>
      </c>
      <c r="B385" s="195">
        <v>389.83</v>
      </c>
      <c r="C385" s="196">
        <f t="shared" si="10"/>
        <v>1.0074167872648336</v>
      </c>
      <c r="D385" s="198">
        <f t="shared" si="11"/>
        <v>7.4167872648336353E-3</v>
      </c>
    </row>
    <row r="386" spans="1:4" outlineLevel="1" x14ac:dyDescent="0.25">
      <c r="A386" s="194">
        <v>33392</v>
      </c>
      <c r="B386" s="195">
        <v>388.06</v>
      </c>
      <c r="C386" s="196">
        <f t="shared" si="10"/>
        <v>0.99545955929507735</v>
      </c>
      <c r="D386" s="198">
        <f t="shared" si="11"/>
        <v>-4.5404407049226547E-3</v>
      </c>
    </row>
    <row r="387" spans="1:4" outlineLevel="1" x14ac:dyDescent="0.25">
      <c r="A387" s="194">
        <v>33393</v>
      </c>
      <c r="B387" s="195">
        <v>387.74</v>
      </c>
      <c r="C387" s="196">
        <f t="shared" si="10"/>
        <v>0.99917538524970362</v>
      </c>
      <c r="D387" s="198">
        <f t="shared" si="11"/>
        <v>-8.2461475029638187E-4</v>
      </c>
    </row>
    <row r="388" spans="1:4" outlineLevel="1" x14ac:dyDescent="0.25">
      <c r="A388" s="194">
        <v>33394</v>
      </c>
      <c r="B388" s="195">
        <v>385.09</v>
      </c>
      <c r="C388" s="196">
        <f t="shared" si="10"/>
        <v>0.9931655232888017</v>
      </c>
      <c r="D388" s="198">
        <f t="shared" si="11"/>
        <v>-6.8344767111983007E-3</v>
      </c>
    </row>
    <row r="389" spans="1:4" outlineLevel="1" x14ac:dyDescent="0.25">
      <c r="A389" s="194">
        <v>33395</v>
      </c>
      <c r="B389" s="195">
        <v>383.63</v>
      </c>
      <c r="C389" s="196">
        <f t="shared" si="10"/>
        <v>0.99620867849074246</v>
      </c>
      <c r="D389" s="198">
        <f t="shared" si="11"/>
        <v>-3.7913215092575392E-3</v>
      </c>
    </row>
    <row r="390" spans="1:4" outlineLevel="1" x14ac:dyDescent="0.25">
      <c r="A390" s="194">
        <v>33396</v>
      </c>
      <c r="B390" s="195">
        <v>379.43</v>
      </c>
      <c r="C390" s="196">
        <f t="shared" si="10"/>
        <v>0.98905195109871491</v>
      </c>
      <c r="D390" s="198">
        <f t="shared" si="11"/>
        <v>-1.094804890128509E-2</v>
      </c>
    </row>
    <row r="391" spans="1:4" outlineLevel="1" x14ac:dyDescent="0.25">
      <c r="A391" s="194">
        <v>33399</v>
      </c>
      <c r="B391" s="195">
        <v>378.57</v>
      </c>
      <c r="C391" s="196">
        <f t="shared" si="10"/>
        <v>0.99773344226866612</v>
      </c>
      <c r="D391" s="198">
        <f t="shared" si="11"/>
        <v>-2.2665577313338847E-3</v>
      </c>
    </row>
    <row r="392" spans="1:4" outlineLevel="1" x14ac:dyDescent="0.25">
      <c r="A392" s="194">
        <v>33400</v>
      </c>
      <c r="B392" s="195">
        <v>381.05</v>
      </c>
      <c r="C392" s="196">
        <f t="shared" si="10"/>
        <v>1.006550968116861</v>
      </c>
      <c r="D392" s="198">
        <f t="shared" si="11"/>
        <v>6.5509681168609557E-3</v>
      </c>
    </row>
    <row r="393" spans="1:4" outlineLevel="1" x14ac:dyDescent="0.25">
      <c r="A393" s="194">
        <v>33401</v>
      </c>
      <c r="B393" s="195">
        <v>376.65</v>
      </c>
      <c r="C393" s="196">
        <f t="shared" si="10"/>
        <v>0.98845295892927432</v>
      </c>
      <c r="D393" s="198">
        <f t="shared" si="11"/>
        <v>-1.1547041070725683E-2</v>
      </c>
    </row>
    <row r="394" spans="1:4" outlineLevel="1" x14ac:dyDescent="0.25">
      <c r="A394" s="194">
        <v>33402</v>
      </c>
      <c r="B394" s="195">
        <v>377.63</v>
      </c>
      <c r="C394" s="196">
        <f t="shared" si="10"/>
        <v>1.0026018850391611</v>
      </c>
      <c r="D394" s="198">
        <f t="shared" si="11"/>
        <v>2.6018850391611448E-3</v>
      </c>
    </row>
    <row r="395" spans="1:4" outlineLevel="1" x14ac:dyDescent="0.25">
      <c r="A395" s="194">
        <v>33403</v>
      </c>
      <c r="B395" s="195">
        <v>382.29</v>
      </c>
      <c r="C395" s="196">
        <f t="shared" si="10"/>
        <v>1.0123401212827372</v>
      </c>
      <c r="D395" s="198">
        <f t="shared" si="11"/>
        <v>1.2340121282737204E-2</v>
      </c>
    </row>
    <row r="396" spans="1:4" outlineLevel="1" x14ac:dyDescent="0.25">
      <c r="A396" s="194">
        <v>33406</v>
      </c>
      <c r="B396" s="195">
        <v>380.13</v>
      </c>
      <c r="C396" s="196">
        <f t="shared" si="10"/>
        <v>0.99434983912736397</v>
      </c>
      <c r="D396" s="198">
        <f t="shared" si="11"/>
        <v>-5.6501608726360342E-3</v>
      </c>
    </row>
    <row r="397" spans="1:4" outlineLevel="1" x14ac:dyDescent="0.25">
      <c r="A397" s="194">
        <v>33407</v>
      </c>
      <c r="B397" s="195">
        <v>378.59</v>
      </c>
      <c r="C397" s="196">
        <f t="shared" si="10"/>
        <v>0.99594875437350372</v>
      </c>
      <c r="D397" s="198">
        <f t="shared" si="11"/>
        <v>-4.0512456264962804E-3</v>
      </c>
    </row>
    <row r="398" spans="1:4" outlineLevel="1" x14ac:dyDescent="0.25">
      <c r="A398" s="194">
        <v>33408</v>
      </c>
      <c r="B398" s="195">
        <v>375.09</v>
      </c>
      <c r="C398" s="196">
        <f t="shared" si="10"/>
        <v>0.99075517050106976</v>
      </c>
      <c r="D398" s="198">
        <f t="shared" si="11"/>
        <v>-9.2448294989302404E-3</v>
      </c>
    </row>
    <row r="399" spans="1:4" outlineLevel="1" x14ac:dyDescent="0.25">
      <c r="A399" s="194">
        <v>33409</v>
      </c>
      <c r="B399" s="195">
        <v>375.42</v>
      </c>
      <c r="C399" s="196">
        <f t="shared" si="10"/>
        <v>1.000879788850676</v>
      </c>
      <c r="D399" s="198">
        <f t="shared" si="11"/>
        <v>8.7978885067596657E-4</v>
      </c>
    </row>
    <row r="400" spans="1:4" outlineLevel="1" x14ac:dyDescent="0.25">
      <c r="A400" s="194">
        <v>33410</v>
      </c>
      <c r="B400" s="195">
        <v>377.75</v>
      </c>
      <c r="C400" s="196">
        <f t="shared" si="10"/>
        <v>1.0062063821852858</v>
      </c>
      <c r="D400" s="198">
        <f t="shared" si="11"/>
        <v>6.206382185285797E-3</v>
      </c>
    </row>
    <row r="401" spans="1:4" outlineLevel="1" x14ac:dyDescent="0.25">
      <c r="A401" s="194">
        <v>33413</v>
      </c>
      <c r="B401" s="195">
        <v>370.94</v>
      </c>
      <c r="C401" s="196">
        <f t="shared" si="10"/>
        <v>0.98197220383851758</v>
      </c>
      <c r="D401" s="198">
        <f t="shared" si="11"/>
        <v>-1.8027796161482423E-2</v>
      </c>
    </row>
    <row r="402" spans="1:4" outlineLevel="1" x14ac:dyDescent="0.25">
      <c r="A402" s="194">
        <v>33414</v>
      </c>
      <c r="B402" s="195">
        <v>370.65</v>
      </c>
      <c r="C402" s="196">
        <f t="shared" si="10"/>
        <v>0.99921820240470149</v>
      </c>
      <c r="D402" s="198">
        <f t="shared" si="11"/>
        <v>-7.8179759529850568E-4</v>
      </c>
    </row>
    <row r="403" spans="1:4" outlineLevel="1" x14ac:dyDescent="0.25">
      <c r="A403" s="194">
        <v>33415</v>
      </c>
      <c r="B403" s="195">
        <v>371.59</v>
      </c>
      <c r="C403" s="196">
        <f t="shared" si="10"/>
        <v>1.002536085255632</v>
      </c>
      <c r="D403" s="198">
        <f t="shared" si="11"/>
        <v>2.5360852556319813E-3</v>
      </c>
    </row>
    <row r="404" spans="1:4" outlineLevel="1" x14ac:dyDescent="0.25">
      <c r="A404" s="194">
        <v>33416</v>
      </c>
      <c r="B404" s="195">
        <v>374.4</v>
      </c>
      <c r="C404" s="196">
        <f t="shared" si="10"/>
        <v>1.007562098011249</v>
      </c>
      <c r="D404" s="198">
        <f t="shared" si="11"/>
        <v>7.5620980112489633E-3</v>
      </c>
    </row>
    <row r="405" spans="1:4" outlineLevel="1" x14ac:dyDescent="0.25">
      <c r="A405" s="194">
        <v>33417</v>
      </c>
      <c r="B405" s="195">
        <v>371.16</v>
      </c>
      <c r="C405" s="196">
        <f t="shared" si="10"/>
        <v>0.99134615384615399</v>
      </c>
      <c r="D405" s="198">
        <f t="shared" si="11"/>
        <v>-8.6538461538460121E-3</v>
      </c>
    </row>
    <row r="406" spans="1:4" outlineLevel="1" x14ac:dyDescent="0.25">
      <c r="A406" s="194">
        <v>33420</v>
      </c>
      <c r="B406" s="195">
        <v>377.92</v>
      </c>
      <c r="C406" s="196">
        <f t="shared" si="10"/>
        <v>1.0182131695225778</v>
      </c>
      <c r="D406" s="198">
        <f t="shared" si="11"/>
        <v>1.8213169522577788E-2</v>
      </c>
    </row>
    <row r="407" spans="1:4" outlineLevel="1" x14ac:dyDescent="0.25">
      <c r="A407" s="194">
        <v>33421</v>
      </c>
      <c r="B407" s="195">
        <v>377.47</v>
      </c>
      <c r="C407" s="196">
        <f t="shared" si="10"/>
        <v>0.99880927180355639</v>
      </c>
      <c r="D407" s="198">
        <f t="shared" si="11"/>
        <v>-1.1907281964436134E-3</v>
      </c>
    </row>
    <row r="408" spans="1:4" outlineLevel="1" x14ac:dyDescent="0.25">
      <c r="A408" s="194">
        <v>33422</v>
      </c>
      <c r="B408" s="195">
        <v>373.33</v>
      </c>
      <c r="C408" s="196">
        <f t="shared" si="10"/>
        <v>0.98903224097279241</v>
      </c>
      <c r="D408" s="198">
        <f t="shared" si="11"/>
        <v>-1.0967759027207591E-2</v>
      </c>
    </row>
    <row r="409" spans="1:4" outlineLevel="1" x14ac:dyDescent="0.25">
      <c r="A409" s="194">
        <v>33424</v>
      </c>
      <c r="B409" s="195">
        <v>374.08</v>
      </c>
      <c r="C409" s="196">
        <f t="shared" si="10"/>
        <v>1.002008946508451</v>
      </c>
      <c r="D409" s="198">
        <f t="shared" si="11"/>
        <v>2.0089465084509595E-3</v>
      </c>
    </row>
    <row r="410" spans="1:4" outlineLevel="1" x14ac:dyDescent="0.25">
      <c r="A410" s="194">
        <v>33427</v>
      </c>
      <c r="B410" s="195">
        <v>377.94</v>
      </c>
      <c r="C410" s="196">
        <f t="shared" si="10"/>
        <v>1.0103186484174509</v>
      </c>
      <c r="D410" s="198">
        <f t="shared" si="11"/>
        <v>1.0318648417450893E-2</v>
      </c>
    </row>
    <row r="411" spans="1:4" outlineLevel="1" x14ac:dyDescent="0.25">
      <c r="A411" s="194">
        <v>33428</v>
      </c>
      <c r="B411" s="195">
        <v>376.11</v>
      </c>
      <c r="C411" s="196">
        <f t="shared" si="10"/>
        <v>0.9951579615812034</v>
      </c>
      <c r="D411" s="198">
        <f t="shared" si="11"/>
        <v>-4.8420384187966015E-3</v>
      </c>
    </row>
    <row r="412" spans="1:4" outlineLevel="1" x14ac:dyDescent="0.25">
      <c r="A412" s="194">
        <v>33429</v>
      </c>
      <c r="B412" s="195">
        <v>375.74</v>
      </c>
      <c r="C412" s="196">
        <f t="shared" si="10"/>
        <v>0.99901624524740107</v>
      </c>
      <c r="D412" s="198">
        <f t="shared" si="11"/>
        <v>-9.8375475259893097E-4</v>
      </c>
    </row>
    <row r="413" spans="1:4" outlineLevel="1" x14ac:dyDescent="0.25">
      <c r="A413" s="194">
        <v>33430</v>
      </c>
      <c r="B413" s="195">
        <v>376.97</v>
      </c>
      <c r="C413" s="196">
        <f t="shared" ref="C413:C476" si="12">B413/B412</f>
        <v>1.0032735402139779</v>
      </c>
      <c r="D413" s="198">
        <f t="shared" ref="D413:D476" si="13">C413-1</f>
        <v>3.2735402139778547E-3</v>
      </c>
    </row>
    <row r="414" spans="1:4" outlineLevel="1" x14ac:dyDescent="0.25">
      <c r="A414" s="194">
        <v>33431</v>
      </c>
      <c r="B414" s="195">
        <v>380.25</v>
      </c>
      <c r="C414" s="196">
        <f t="shared" si="12"/>
        <v>1.0087009576358861</v>
      </c>
      <c r="D414" s="198">
        <f t="shared" si="13"/>
        <v>8.7009576358860752E-3</v>
      </c>
    </row>
    <row r="415" spans="1:4" outlineLevel="1" x14ac:dyDescent="0.25">
      <c r="A415" s="194">
        <v>33434</v>
      </c>
      <c r="B415" s="195">
        <v>382.39</v>
      </c>
      <c r="C415" s="196">
        <f t="shared" si="12"/>
        <v>1.0056278763971072</v>
      </c>
      <c r="D415" s="198">
        <f t="shared" si="13"/>
        <v>5.6278763971071566E-3</v>
      </c>
    </row>
    <row r="416" spans="1:4" outlineLevel="1" x14ac:dyDescent="0.25">
      <c r="A416" s="194">
        <v>33435</v>
      </c>
      <c r="B416" s="195">
        <v>381.54</v>
      </c>
      <c r="C416" s="196">
        <f t="shared" si="12"/>
        <v>0.99777713852349703</v>
      </c>
      <c r="D416" s="198">
        <f t="shared" si="13"/>
        <v>-2.2228614765029686E-3</v>
      </c>
    </row>
    <row r="417" spans="1:4" outlineLevel="1" x14ac:dyDescent="0.25">
      <c r="A417" s="194">
        <v>33436</v>
      </c>
      <c r="B417" s="195">
        <v>381.18</v>
      </c>
      <c r="C417" s="196">
        <f t="shared" si="12"/>
        <v>0.99905645541751842</v>
      </c>
      <c r="D417" s="198">
        <f t="shared" si="13"/>
        <v>-9.4354458248158135E-4</v>
      </c>
    </row>
    <row r="418" spans="1:4" outlineLevel="1" x14ac:dyDescent="0.25">
      <c r="A418" s="194">
        <v>33437</v>
      </c>
      <c r="B418" s="195">
        <v>385.37</v>
      </c>
      <c r="C418" s="196">
        <f t="shared" si="12"/>
        <v>1.0109921821711527</v>
      </c>
      <c r="D418" s="198">
        <f t="shared" si="13"/>
        <v>1.099218217115272E-2</v>
      </c>
    </row>
    <row r="419" spans="1:4" outlineLevel="1" x14ac:dyDescent="0.25">
      <c r="A419" s="194">
        <v>33438</v>
      </c>
      <c r="B419" s="195">
        <v>384.22</v>
      </c>
      <c r="C419" s="196">
        <f t="shared" si="12"/>
        <v>0.99701585489270061</v>
      </c>
      <c r="D419" s="198">
        <f t="shared" si="13"/>
        <v>-2.9841451072993852E-3</v>
      </c>
    </row>
    <row r="420" spans="1:4" outlineLevel="1" x14ac:dyDescent="0.25">
      <c r="A420" s="194">
        <v>33441</v>
      </c>
      <c r="B420" s="195">
        <v>382.88</v>
      </c>
      <c r="C420" s="196">
        <f t="shared" si="12"/>
        <v>0.99651241476237562</v>
      </c>
      <c r="D420" s="198">
        <f t="shared" si="13"/>
        <v>-3.4875852376243799E-3</v>
      </c>
    </row>
    <row r="421" spans="1:4" outlineLevel="1" x14ac:dyDescent="0.25">
      <c r="A421" s="194">
        <v>33442</v>
      </c>
      <c r="B421" s="195">
        <v>379.42</v>
      </c>
      <c r="C421" s="196">
        <f t="shared" si="12"/>
        <v>0.99096322607605525</v>
      </c>
      <c r="D421" s="198">
        <f t="shared" si="13"/>
        <v>-9.036773923944752E-3</v>
      </c>
    </row>
    <row r="422" spans="1:4" outlineLevel="1" x14ac:dyDescent="0.25">
      <c r="A422" s="194">
        <v>33443</v>
      </c>
      <c r="B422" s="195">
        <v>378.64</v>
      </c>
      <c r="C422" s="196">
        <f t="shared" si="12"/>
        <v>0.99794423066786142</v>
      </c>
      <c r="D422" s="198">
        <f t="shared" si="13"/>
        <v>-2.0557693321385795E-3</v>
      </c>
    </row>
    <row r="423" spans="1:4" outlineLevel="1" x14ac:dyDescent="0.25">
      <c r="A423" s="194">
        <v>33444</v>
      </c>
      <c r="B423" s="195">
        <v>380.96</v>
      </c>
      <c r="C423" s="196">
        <f t="shared" si="12"/>
        <v>1.0061271920557786</v>
      </c>
      <c r="D423" s="198">
        <f t="shared" si="13"/>
        <v>6.1271920557786075E-3</v>
      </c>
    </row>
    <row r="424" spans="1:4" outlineLevel="1" x14ac:dyDescent="0.25">
      <c r="A424" s="194">
        <v>33445</v>
      </c>
      <c r="B424" s="195">
        <v>380.93</v>
      </c>
      <c r="C424" s="196">
        <f t="shared" si="12"/>
        <v>0.99992125157496858</v>
      </c>
      <c r="D424" s="198">
        <f t="shared" si="13"/>
        <v>-7.8748425031416325E-5</v>
      </c>
    </row>
    <row r="425" spans="1:4" outlineLevel="1" x14ac:dyDescent="0.25">
      <c r="A425" s="194">
        <v>33448</v>
      </c>
      <c r="B425" s="195">
        <v>383.15</v>
      </c>
      <c r="C425" s="196">
        <f t="shared" si="12"/>
        <v>1.0058278423857401</v>
      </c>
      <c r="D425" s="198">
        <f t="shared" si="13"/>
        <v>5.8278423857400785E-3</v>
      </c>
    </row>
    <row r="426" spans="1:4" outlineLevel="1" x14ac:dyDescent="0.25">
      <c r="A426" s="194">
        <v>33449</v>
      </c>
      <c r="B426" s="195">
        <v>386.69</v>
      </c>
      <c r="C426" s="196">
        <f t="shared" si="12"/>
        <v>1.0092392013571709</v>
      </c>
      <c r="D426" s="198">
        <f t="shared" si="13"/>
        <v>9.2392013571709342E-3</v>
      </c>
    </row>
    <row r="427" spans="1:4" outlineLevel="1" x14ac:dyDescent="0.25">
      <c r="A427" s="194">
        <v>33450</v>
      </c>
      <c r="B427" s="195">
        <v>387.81</v>
      </c>
      <c r="C427" s="196">
        <f t="shared" si="12"/>
        <v>1.0028963769427708</v>
      </c>
      <c r="D427" s="198">
        <f t="shared" si="13"/>
        <v>2.8963769427707842E-3</v>
      </c>
    </row>
    <row r="428" spans="1:4" outlineLevel="1" x14ac:dyDescent="0.25">
      <c r="A428" s="194">
        <v>33451</v>
      </c>
      <c r="B428" s="195">
        <v>387.12</v>
      </c>
      <c r="C428" s="196">
        <f t="shared" si="12"/>
        <v>0.99822077821613675</v>
      </c>
      <c r="D428" s="198">
        <f t="shared" si="13"/>
        <v>-1.7792217838632496E-3</v>
      </c>
    </row>
    <row r="429" spans="1:4" outlineLevel="1" x14ac:dyDescent="0.25">
      <c r="A429" s="194">
        <v>33452</v>
      </c>
      <c r="B429" s="195">
        <v>387.18</v>
      </c>
      <c r="C429" s="196">
        <f t="shared" si="12"/>
        <v>1.000154990700558</v>
      </c>
      <c r="D429" s="198">
        <f t="shared" si="13"/>
        <v>1.54990700558022E-4</v>
      </c>
    </row>
    <row r="430" spans="1:4" outlineLevel="1" x14ac:dyDescent="0.25">
      <c r="A430" s="194">
        <v>33455</v>
      </c>
      <c r="B430" s="195">
        <v>385.06</v>
      </c>
      <c r="C430" s="196">
        <f t="shared" si="12"/>
        <v>0.99452451056356217</v>
      </c>
      <c r="D430" s="198">
        <f t="shared" si="13"/>
        <v>-5.4754894364378304E-3</v>
      </c>
    </row>
    <row r="431" spans="1:4" outlineLevel="1" x14ac:dyDescent="0.25">
      <c r="A431" s="194">
        <v>33456</v>
      </c>
      <c r="B431" s="195">
        <v>390.62</v>
      </c>
      <c r="C431" s="196">
        <f t="shared" si="12"/>
        <v>1.0144393081597674</v>
      </c>
      <c r="D431" s="198">
        <f t="shared" si="13"/>
        <v>1.443930815976735E-2</v>
      </c>
    </row>
    <row r="432" spans="1:4" outlineLevel="1" x14ac:dyDescent="0.25">
      <c r="A432" s="194">
        <v>33457</v>
      </c>
      <c r="B432" s="195">
        <v>390.56</v>
      </c>
      <c r="C432" s="196">
        <f t="shared" si="12"/>
        <v>0.99984639803389486</v>
      </c>
      <c r="D432" s="198">
        <f t="shared" si="13"/>
        <v>-1.5360196610514354E-4</v>
      </c>
    </row>
    <row r="433" spans="1:4" outlineLevel="1" x14ac:dyDescent="0.25">
      <c r="A433" s="194">
        <v>33458</v>
      </c>
      <c r="B433" s="195">
        <v>389.32</v>
      </c>
      <c r="C433" s="196">
        <f t="shared" si="12"/>
        <v>0.99682507169192947</v>
      </c>
      <c r="D433" s="198">
        <f t="shared" si="13"/>
        <v>-3.1749283080705348E-3</v>
      </c>
    </row>
    <row r="434" spans="1:4" outlineLevel="1" x14ac:dyDescent="0.25">
      <c r="A434" s="194">
        <v>33459</v>
      </c>
      <c r="B434" s="195">
        <v>387.12</v>
      </c>
      <c r="C434" s="196">
        <f t="shared" si="12"/>
        <v>0.99434912154525845</v>
      </c>
      <c r="D434" s="198">
        <f t="shared" si="13"/>
        <v>-5.650878454741548E-3</v>
      </c>
    </row>
    <row r="435" spans="1:4" outlineLevel="1" x14ac:dyDescent="0.25">
      <c r="A435" s="194">
        <v>33462</v>
      </c>
      <c r="B435" s="195">
        <v>388.02</v>
      </c>
      <c r="C435" s="196">
        <f t="shared" si="12"/>
        <v>1.0023248605083694</v>
      </c>
      <c r="D435" s="198">
        <f t="shared" si="13"/>
        <v>2.3248605083694418E-3</v>
      </c>
    </row>
    <row r="436" spans="1:4" outlineLevel="1" x14ac:dyDescent="0.25">
      <c r="A436" s="194">
        <v>33463</v>
      </c>
      <c r="B436" s="195">
        <v>389.62</v>
      </c>
      <c r="C436" s="196">
        <f t="shared" si="12"/>
        <v>1.0041234987887222</v>
      </c>
      <c r="D436" s="198">
        <f t="shared" si="13"/>
        <v>4.1234987887222019E-3</v>
      </c>
    </row>
    <row r="437" spans="1:4" outlineLevel="1" x14ac:dyDescent="0.25">
      <c r="A437" s="194">
        <v>33464</v>
      </c>
      <c r="B437" s="195">
        <v>389.9</v>
      </c>
      <c r="C437" s="196">
        <f t="shared" si="12"/>
        <v>1.0007186489399928</v>
      </c>
      <c r="D437" s="198">
        <f t="shared" si="13"/>
        <v>7.1864893999284973E-4</v>
      </c>
    </row>
    <row r="438" spans="1:4" outlineLevel="1" x14ac:dyDescent="0.25">
      <c r="A438" s="194">
        <v>33465</v>
      </c>
      <c r="B438" s="195">
        <v>389.33</v>
      </c>
      <c r="C438" s="196">
        <f t="shared" si="12"/>
        <v>0.99853808668889465</v>
      </c>
      <c r="D438" s="198">
        <f t="shared" si="13"/>
        <v>-1.4619133111053451E-3</v>
      </c>
    </row>
    <row r="439" spans="1:4" outlineLevel="1" x14ac:dyDescent="0.25">
      <c r="A439" s="194">
        <v>33466</v>
      </c>
      <c r="B439" s="195">
        <v>385.58</v>
      </c>
      <c r="C439" s="196">
        <f t="shared" si="12"/>
        <v>0.9903680682197622</v>
      </c>
      <c r="D439" s="198">
        <f t="shared" si="13"/>
        <v>-9.6319317802378013E-3</v>
      </c>
    </row>
    <row r="440" spans="1:4" outlineLevel="1" x14ac:dyDescent="0.25">
      <c r="A440" s="194">
        <v>33469</v>
      </c>
      <c r="B440" s="195">
        <v>376.47</v>
      </c>
      <c r="C440" s="196">
        <f t="shared" si="12"/>
        <v>0.97637325587426749</v>
      </c>
      <c r="D440" s="198">
        <f t="shared" si="13"/>
        <v>-2.3626744125732513E-2</v>
      </c>
    </row>
    <row r="441" spans="1:4" outlineLevel="1" x14ac:dyDescent="0.25">
      <c r="A441" s="194">
        <v>33470</v>
      </c>
      <c r="B441" s="195">
        <v>379.43</v>
      </c>
      <c r="C441" s="196">
        <f t="shared" si="12"/>
        <v>1.0078625122851754</v>
      </c>
      <c r="D441" s="198">
        <f t="shared" si="13"/>
        <v>7.862512285175427E-3</v>
      </c>
    </row>
    <row r="442" spans="1:4" outlineLevel="1" x14ac:dyDescent="0.25">
      <c r="A442" s="194">
        <v>33471</v>
      </c>
      <c r="B442" s="195">
        <v>390.59</v>
      </c>
      <c r="C442" s="196">
        <f t="shared" si="12"/>
        <v>1.0294125398624252</v>
      </c>
      <c r="D442" s="198">
        <f t="shared" si="13"/>
        <v>2.9412539862425202E-2</v>
      </c>
    </row>
    <row r="443" spans="1:4" outlineLevel="1" x14ac:dyDescent="0.25">
      <c r="A443" s="194">
        <v>33472</v>
      </c>
      <c r="B443" s="195">
        <v>391.33</v>
      </c>
      <c r="C443" s="196">
        <f t="shared" si="12"/>
        <v>1.00189456975345</v>
      </c>
      <c r="D443" s="198">
        <f t="shared" si="13"/>
        <v>1.8945697534500372E-3</v>
      </c>
    </row>
    <row r="444" spans="1:4" outlineLevel="1" x14ac:dyDescent="0.25">
      <c r="A444" s="194">
        <v>33473</v>
      </c>
      <c r="B444" s="195">
        <v>394.17</v>
      </c>
      <c r="C444" s="196">
        <f t="shared" si="12"/>
        <v>1.007257302021312</v>
      </c>
      <c r="D444" s="198">
        <f t="shared" si="13"/>
        <v>7.2573020213120287E-3</v>
      </c>
    </row>
    <row r="445" spans="1:4" outlineLevel="1" x14ac:dyDescent="0.25">
      <c r="A445" s="194">
        <v>33476</v>
      </c>
      <c r="B445" s="195">
        <v>393.85</v>
      </c>
      <c r="C445" s="196">
        <f t="shared" si="12"/>
        <v>0.99918816754192352</v>
      </c>
      <c r="D445" s="198">
        <f t="shared" si="13"/>
        <v>-8.1183245807647797E-4</v>
      </c>
    </row>
    <row r="446" spans="1:4" outlineLevel="1" x14ac:dyDescent="0.25">
      <c r="A446" s="194">
        <v>33477</v>
      </c>
      <c r="B446" s="195">
        <v>393.06</v>
      </c>
      <c r="C446" s="196">
        <f t="shared" si="12"/>
        <v>0.99799416021327914</v>
      </c>
      <c r="D446" s="198">
        <f t="shared" si="13"/>
        <v>-2.0058397867208644E-3</v>
      </c>
    </row>
    <row r="447" spans="1:4" outlineLevel="1" x14ac:dyDescent="0.25">
      <c r="A447" s="194">
        <v>33478</v>
      </c>
      <c r="B447" s="195">
        <v>396.64</v>
      </c>
      <c r="C447" s="196">
        <f t="shared" si="12"/>
        <v>1.0091080242202208</v>
      </c>
      <c r="D447" s="198">
        <f t="shared" si="13"/>
        <v>9.1080242202208339E-3</v>
      </c>
    </row>
    <row r="448" spans="1:4" outlineLevel="1" x14ac:dyDescent="0.25">
      <c r="A448" s="194">
        <v>33479</v>
      </c>
      <c r="B448" s="195">
        <v>396.47</v>
      </c>
      <c r="C448" s="196">
        <f t="shared" si="12"/>
        <v>0.99957139975796705</v>
      </c>
      <c r="D448" s="198">
        <f t="shared" si="13"/>
        <v>-4.2860024203295044E-4</v>
      </c>
    </row>
    <row r="449" spans="1:4" outlineLevel="1" x14ac:dyDescent="0.25">
      <c r="A449" s="194">
        <v>33480</v>
      </c>
      <c r="B449" s="195">
        <v>395.43</v>
      </c>
      <c r="C449" s="196">
        <f t="shared" si="12"/>
        <v>0.9973768507074936</v>
      </c>
      <c r="D449" s="198">
        <f t="shared" si="13"/>
        <v>-2.6231492925063993E-3</v>
      </c>
    </row>
    <row r="450" spans="1:4" outlineLevel="1" x14ac:dyDescent="0.25">
      <c r="A450" s="194">
        <v>33484</v>
      </c>
      <c r="B450" s="195">
        <v>392.15</v>
      </c>
      <c r="C450" s="196">
        <f t="shared" si="12"/>
        <v>0.99170523227878504</v>
      </c>
      <c r="D450" s="198">
        <f t="shared" si="13"/>
        <v>-8.2947677212149573E-3</v>
      </c>
    </row>
    <row r="451" spans="1:4" outlineLevel="1" x14ac:dyDescent="0.25">
      <c r="A451" s="194">
        <v>33485</v>
      </c>
      <c r="B451" s="195">
        <v>389.97</v>
      </c>
      <c r="C451" s="196">
        <f t="shared" si="12"/>
        <v>0.99444090271579766</v>
      </c>
      <c r="D451" s="198">
        <f t="shared" si="13"/>
        <v>-5.5590972842023412E-3</v>
      </c>
    </row>
    <row r="452" spans="1:4" outlineLevel="1" x14ac:dyDescent="0.25">
      <c r="A452" s="194">
        <v>33486</v>
      </c>
      <c r="B452" s="195">
        <v>389.14</v>
      </c>
      <c r="C452" s="196">
        <f t="shared" si="12"/>
        <v>0.9978716311511141</v>
      </c>
      <c r="D452" s="198">
        <f t="shared" si="13"/>
        <v>-2.1283688488858976E-3</v>
      </c>
    </row>
    <row r="453" spans="1:4" outlineLevel="1" x14ac:dyDescent="0.25">
      <c r="A453" s="194">
        <v>33487</v>
      </c>
      <c r="B453" s="195">
        <v>389.1</v>
      </c>
      <c r="C453" s="196">
        <f t="shared" si="12"/>
        <v>0.99989720923061121</v>
      </c>
      <c r="D453" s="198">
        <f t="shared" si="13"/>
        <v>-1.0279076938879417E-4</v>
      </c>
    </row>
    <row r="454" spans="1:4" outlineLevel="1" x14ac:dyDescent="0.25">
      <c r="A454" s="194">
        <v>33490</v>
      </c>
      <c r="B454" s="195">
        <v>388.57</v>
      </c>
      <c r="C454" s="196">
        <f t="shared" si="12"/>
        <v>0.99863788229246975</v>
      </c>
      <c r="D454" s="198">
        <f t="shared" si="13"/>
        <v>-1.3621177075302526E-3</v>
      </c>
    </row>
    <row r="455" spans="1:4" outlineLevel="1" x14ac:dyDescent="0.25">
      <c r="A455" s="194">
        <v>33491</v>
      </c>
      <c r="B455" s="195">
        <v>384.56</v>
      </c>
      <c r="C455" s="196">
        <f t="shared" si="12"/>
        <v>0.98968010911804827</v>
      </c>
      <c r="D455" s="198">
        <f t="shared" si="13"/>
        <v>-1.0319890881951732E-2</v>
      </c>
    </row>
    <row r="456" spans="1:4" outlineLevel="1" x14ac:dyDescent="0.25">
      <c r="A456" s="194">
        <v>33492</v>
      </c>
      <c r="B456" s="195">
        <v>385.09</v>
      </c>
      <c r="C456" s="196">
        <f t="shared" si="12"/>
        <v>1.0013781984605783</v>
      </c>
      <c r="D456" s="198">
        <f t="shared" si="13"/>
        <v>1.3781984605782949E-3</v>
      </c>
    </row>
    <row r="457" spans="1:4" outlineLevel="1" x14ac:dyDescent="0.25">
      <c r="A457" s="194">
        <v>33493</v>
      </c>
      <c r="B457" s="195">
        <v>387.34</v>
      </c>
      <c r="C457" s="196">
        <f t="shared" si="12"/>
        <v>1.0058427899971436</v>
      </c>
      <c r="D457" s="198">
        <f t="shared" si="13"/>
        <v>5.8427899971436048E-3</v>
      </c>
    </row>
    <row r="458" spans="1:4" outlineLevel="1" x14ac:dyDescent="0.25">
      <c r="A458" s="194">
        <v>33494</v>
      </c>
      <c r="B458" s="195">
        <v>383.59</v>
      </c>
      <c r="C458" s="196">
        <f t="shared" si="12"/>
        <v>0.99031858315691645</v>
      </c>
      <c r="D458" s="198">
        <f t="shared" si="13"/>
        <v>-9.6814168430835457E-3</v>
      </c>
    </row>
    <row r="459" spans="1:4" outlineLevel="1" x14ac:dyDescent="0.25">
      <c r="A459" s="194">
        <v>33497</v>
      </c>
      <c r="B459" s="195">
        <v>385.78</v>
      </c>
      <c r="C459" s="196">
        <f t="shared" si="12"/>
        <v>1.0057092207826064</v>
      </c>
      <c r="D459" s="198">
        <f t="shared" si="13"/>
        <v>5.7092207826063834E-3</v>
      </c>
    </row>
    <row r="460" spans="1:4" outlineLevel="1" x14ac:dyDescent="0.25">
      <c r="A460" s="194">
        <v>33498</v>
      </c>
      <c r="B460" s="195">
        <v>385.5</v>
      </c>
      <c r="C460" s="196">
        <f t="shared" si="12"/>
        <v>0.99927419772927584</v>
      </c>
      <c r="D460" s="198">
        <f t="shared" si="13"/>
        <v>-7.2580227072416292E-4</v>
      </c>
    </row>
    <row r="461" spans="1:4" outlineLevel="1" x14ac:dyDescent="0.25">
      <c r="A461" s="194">
        <v>33499</v>
      </c>
      <c r="B461" s="195">
        <v>386.94</v>
      </c>
      <c r="C461" s="196">
        <f t="shared" si="12"/>
        <v>1.0037354085603112</v>
      </c>
      <c r="D461" s="198">
        <f t="shared" si="13"/>
        <v>3.735408560311182E-3</v>
      </c>
    </row>
    <row r="462" spans="1:4" outlineLevel="1" x14ac:dyDescent="0.25">
      <c r="A462" s="194">
        <v>33500</v>
      </c>
      <c r="B462" s="195">
        <v>387.56</v>
      </c>
      <c r="C462" s="196">
        <f t="shared" si="12"/>
        <v>1.0016023156044864</v>
      </c>
      <c r="D462" s="198">
        <f t="shared" si="13"/>
        <v>1.6023156044864262E-3</v>
      </c>
    </row>
    <row r="463" spans="1:4" outlineLevel="1" x14ac:dyDescent="0.25">
      <c r="A463" s="194">
        <v>33501</v>
      </c>
      <c r="B463" s="195">
        <v>387.92</v>
      </c>
      <c r="C463" s="196">
        <f t="shared" si="12"/>
        <v>1.0009288884301786</v>
      </c>
      <c r="D463" s="198">
        <f t="shared" si="13"/>
        <v>9.2888843017857603E-4</v>
      </c>
    </row>
    <row r="464" spans="1:4" outlineLevel="1" x14ac:dyDescent="0.25">
      <c r="A464" s="194">
        <v>33504</v>
      </c>
      <c r="B464" s="195">
        <v>385.92</v>
      </c>
      <c r="C464" s="196">
        <f t="shared" si="12"/>
        <v>0.99484429779335948</v>
      </c>
      <c r="D464" s="198">
        <f t="shared" si="13"/>
        <v>-5.1557022066405223E-3</v>
      </c>
    </row>
    <row r="465" spans="1:4" outlineLevel="1" x14ac:dyDescent="0.25">
      <c r="A465" s="194">
        <v>33505</v>
      </c>
      <c r="B465" s="195">
        <v>387.71</v>
      </c>
      <c r="C465" s="196">
        <f t="shared" si="12"/>
        <v>1.0046382669983416</v>
      </c>
      <c r="D465" s="198">
        <f t="shared" si="13"/>
        <v>4.6382669983415781E-3</v>
      </c>
    </row>
    <row r="466" spans="1:4" outlineLevel="1" x14ac:dyDescent="0.25">
      <c r="A466" s="194">
        <v>33506</v>
      </c>
      <c r="B466" s="195">
        <v>386.88</v>
      </c>
      <c r="C466" s="196">
        <f t="shared" si="12"/>
        <v>0.99785922467823895</v>
      </c>
      <c r="D466" s="198">
        <f t="shared" si="13"/>
        <v>-2.1407753217610459E-3</v>
      </c>
    </row>
    <row r="467" spans="1:4" outlineLevel="1" x14ac:dyDescent="0.25">
      <c r="A467" s="194">
        <v>33507</v>
      </c>
      <c r="B467" s="195">
        <v>386.49</v>
      </c>
      <c r="C467" s="196">
        <f t="shared" si="12"/>
        <v>0.998991935483871</v>
      </c>
      <c r="D467" s="198">
        <f t="shared" si="13"/>
        <v>-1.0080645161290036E-3</v>
      </c>
    </row>
    <row r="468" spans="1:4" outlineLevel="1" x14ac:dyDescent="0.25">
      <c r="A468" s="194">
        <v>33508</v>
      </c>
      <c r="B468" s="195">
        <v>385.9</v>
      </c>
      <c r="C468" s="196">
        <f t="shared" si="12"/>
        <v>0.99847344045124053</v>
      </c>
      <c r="D468" s="198">
        <f t="shared" si="13"/>
        <v>-1.5265595487594652E-3</v>
      </c>
    </row>
    <row r="469" spans="1:4" outlineLevel="1" x14ac:dyDescent="0.25">
      <c r="A469" s="194">
        <v>33511</v>
      </c>
      <c r="B469" s="195">
        <v>387.86</v>
      </c>
      <c r="C469" s="196">
        <f t="shared" si="12"/>
        <v>1.0050790360196944</v>
      </c>
      <c r="D469" s="198">
        <f t="shared" si="13"/>
        <v>5.079036019694394E-3</v>
      </c>
    </row>
    <row r="470" spans="1:4" outlineLevel="1" x14ac:dyDescent="0.25">
      <c r="A470" s="194">
        <v>33512</v>
      </c>
      <c r="B470" s="195">
        <v>389.2</v>
      </c>
      <c r="C470" s="196">
        <f t="shared" si="12"/>
        <v>1.0034548548445315</v>
      </c>
      <c r="D470" s="198">
        <f t="shared" si="13"/>
        <v>3.454854844531452E-3</v>
      </c>
    </row>
    <row r="471" spans="1:4" outlineLevel="1" x14ac:dyDescent="0.25">
      <c r="A471" s="194">
        <v>33513</v>
      </c>
      <c r="B471" s="195">
        <v>388.26</v>
      </c>
      <c r="C471" s="196">
        <f t="shared" si="12"/>
        <v>0.99758478931140804</v>
      </c>
      <c r="D471" s="198">
        <f t="shared" si="13"/>
        <v>-2.4152106885919622E-3</v>
      </c>
    </row>
    <row r="472" spans="1:4" outlineLevel="1" x14ac:dyDescent="0.25">
      <c r="A472" s="194">
        <v>33514</v>
      </c>
      <c r="B472" s="195">
        <v>384.47</v>
      </c>
      <c r="C472" s="196">
        <f t="shared" si="12"/>
        <v>0.99023849997424418</v>
      </c>
      <c r="D472" s="198">
        <f t="shared" si="13"/>
        <v>-9.7615000257558204E-3</v>
      </c>
    </row>
    <row r="473" spans="1:4" outlineLevel="1" x14ac:dyDescent="0.25">
      <c r="A473" s="194">
        <v>33515</v>
      </c>
      <c r="B473" s="195">
        <v>381.25</v>
      </c>
      <c r="C473" s="196">
        <f t="shared" si="12"/>
        <v>0.99162483418732272</v>
      </c>
      <c r="D473" s="198">
        <f t="shared" si="13"/>
        <v>-8.3751658126772766E-3</v>
      </c>
    </row>
    <row r="474" spans="1:4" outlineLevel="1" x14ac:dyDescent="0.25">
      <c r="A474" s="194">
        <v>33518</v>
      </c>
      <c r="B474" s="195">
        <v>379.5</v>
      </c>
      <c r="C474" s="196">
        <f t="shared" si="12"/>
        <v>0.99540983606557376</v>
      </c>
      <c r="D474" s="198">
        <f t="shared" si="13"/>
        <v>-4.590163934426239E-3</v>
      </c>
    </row>
    <row r="475" spans="1:4" outlineLevel="1" x14ac:dyDescent="0.25">
      <c r="A475" s="194">
        <v>33519</v>
      </c>
      <c r="B475" s="195">
        <v>380.67</v>
      </c>
      <c r="C475" s="196">
        <f t="shared" si="12"/>
        <v>1.0030830039525691</v>
      </c>
      <c r="D475" s="198">
        <f t="shared" si="13"/>
        <v>3.0830039525691078E-3</v>
      </c>
    </row>
    <row r="476" spans="1:4" outlineLevel="1" x14ac:dyDescent="0.25">
      <c r="A476" s="194">
        <v>33520</v>
      </c>
      <c r="B476" s="195">
        <v>376.8</v>
      </c>
      <c r="C476" s="196">
        <f t="shared" si="12"/>
        <v>0.9898337142406809</v>
      </c>
      <c r="D476" s="198">
        <f t="shared" si="13"/>
        <v>-1.0166285759319105E-2</v>
      </c>
    </row>
    <row r="477" spans="1:4" outlineLevel="1" x14ac:dyDescent="0.25">
      <c r="A477" s="194">
        <v>33521</v>
      </c>
      <c r="B477" s="195">
        <v>380.55</v>
      </c>
      <c r="C477" s="196">
        <f t="shared" ref="C477:C540" si="14">B477/B476</f>
        <v>1.009952229299363</v>
      </c>
      <c r="D477" s="198">
        <f t="shared" ref="D477:D540" si="15">C477-1</f>
        <v>9.9522292993630135E-3</v>
      </c>
    </row>
    <row r="478" spans="1:4" outlineLevel="1" x14ac:dyDescent="0.25">
      <c r="A478" s="194">
        <v>33522</v>
      </c>
      <c r="B478" s="195">
        <v>381.45</v>
      </c>
      <c r="C478" s="196">
        <f t="shared" si="14"/>
        <v>1.0023649980291682</v>
      </c>
      <c r="D478" s="198">
        <f t="shared" si="15"/>
        <v>2.3649980291682304E-3</v>
      </c>
    </row>
    <row r="479" spans="1:4" outlineLevel="1" x14ac:dyDescent="0.25">
      <c r="A479" s="194">
        <v>33525</v>
      </c>
      <c r="B479" s="195">
        <v>386.47</v>
      </c>
      <c r="C479" s="196">
        <f t="shared" si="14"/>
        <v>1.0131603093459169</v>
      </c>
      <c r="D479" s="198">
        <f t="shared" si="15"/>
        <v>1.3160309345916943E-2</v>
      </c>
    </row>
    <row r="480" spans="1:4" outlineLevel="1" x14ac:dyDescent="0.25">
      <c r="A480" s="194">
        <v>33526</v>
      </c>
      <c r="B480" s="195">
        <v>391.01</v>
      </c>
      <c r="C480" s="196">
        <f t="shared" si="14"/>
        <v>1.0117473542577688</v>
      </c>
      <c r="D480" s="198">
        <f t="shared" si="15"/>
        <v>1.1747354257768849E-2</v>
      </c>
    </row>
    <row r="481" spans="1:4" outlineLevel="1" x14ac:dyDescent="0.25">
      <c r="A481" s="194">
        <v>33527</v>
      </c>
      <c r="B481" s="195">
        <v>392.8</v>
      </c>
      <c r="C481" s="196">
        <f t="shared" si="14"/>
        <v>1.0045778880335541</v>
      </c>
      <c r="D481" s="198">
        <f t="shared" si="15"/>
        <v>4.5778880335540784E-3</v>
      </c>
    </row>
    <row r="482" spans="1:4" outlineLevel="1" x14ac:dyDescent="0.25">
      <c r="A482" s="194">
        <v>33528</v>
      </c>
      <c r="B482" s="195">
        <v>391.92</v>
      </c>
      <c r="C482" s="196">
        <f t="shared" si="14"/>
        <v>0.99775967413441957</v>
      </c>
      <c r="D482" s="198">
        <f t="shared" si="15"/>
        <v>-2.2403258655804281E-3</v>
      </c>
    </row>
    <row r="483" spans="1:4" outlineLevel="1" x14ac:dyDescent="0.25">
      <c r="A483" s="194">
        <v>33529</v>
      </c>
      <c r="B483" s="195">
        <v>392.5</v>
      </c>
      <c r="C483" s="196">
        <f t="shared" si="14"/>
        <v>1.0014798938558889</v>
      </c>
      <c r="D483" s="198">
        <f t="shared" si="15"/>
        <v>1.4798938558888697E-3</v>
      </c>
    </row>
    <row r="484" spans="1:4" outlineLevel="1" x14ac:dyDescent="0.25">
      <c r="A484" s="194">
        <v>33532</v>
      </c>
      <c r="B484" s="195">
        <v>390.02</v>
      </c>
      <c r="C484" s="196">
        <f t="shared" si="14"/>
        <v>0.99368152866242032</v>
      </c>
      <c r="D484" s="198">
        <f t="shared" si="15"/>
        <v>-6.3184713375796786E-3</v>
      </c>
    </row>
    <row r="485" spans="1:4" outlineLevel="1" x14ac:dyDescent="0.25">
      <c r="A485" s="194">
        <v>33533</v>
      </c>
      <c r="B485" s="195">
        <v>387.83</v>
      </c>
      <c r="C485" s="196">
        <f t="shared" si="14"/>
        <v>0.99438490333829033</v>
      </c>
      <c r="D485" s="198">
        <f t="shared" si="15"/>
        <v>-5.6150966617096731E-3</v>
      </c>
    </row>
    <row r="486" spans="1:4" outlineLevel="1" x14ac:dyDescent="0.25">
      <c r="A486" s="194">
        <v>33534</v>
      </c>
      <c r="B486" s="195">
        <v>387.94</v>
      </c>
      <c r="C486" s="196">
        <f t="shared" si="14"/>
        <v>1.0002836294252637</v>
      </c>
      <c r="D486" s="198">
        <f t="shared" si="15"/>
        <v>2.8362942526372059E-4</v>
      </c>
    </row>
    <row r="487" spans="1:4" outlineLevel="1" x14ac:dyDescent="0.25">
      <c r="A487" s="194">
        <v>33535</v>
      </c>
      <c r="B487" s="195">
        <v>385.07</v>
      </c>
      <c r="C487" s="196">
        <f t="shared" si="14"/>
        <v>0.9926019487549621</v>
      </c>
      <c r="D487" s="198">
        <f t="shared" si="15"/>
        <v>-7.3980512450378955E-3</v>
      </c>
    </row>
    <row r="488" spans="1:4" outlineLevel="1" x14ac:dyDescent="0.25">
      <c r="A488" s="194">
        <v>33536</v>
      </c>
      <c r="B488" s="195">
        <v>384.2</v>
      </c>
      <c r="C488" s="196">
        <f t="shared" si="14"/>
        <v>0.99774067052743654</v>
      </c>
      <c r="D488" s="198">
        <f t="shared" si="15"/>
        <v>-2.2593294725634649E-3</v>
      </c>
    </row>
    <row r="489" spans="1:4" outlineLevel="1" x14ac:dyDescent="0.25">
      <c r="A489" s="194">
        <v>33539</v>
      </c>
      <c r="B489" s="195">
        <v>389.52</v>
      </c>
      <c r="C489" s="196">
        <f t="shared" si="14"/>
        <v>1.013846954711088</v>
      </c>
      <c r="D489" s="198">
        <f t="shared" si="15"/>
        <v>1.3846954711087989E-2</v>
      </c>
    </row>
    <row r="490" spans="1:4" outlineLevel="1" x14ac:dyDescent="0.25">
      <c r="A490" s="194">
        <v>33540</v>
      </c>
      <c r="B490" s="195">
        <v>391.48</v>
      </c>
      <c r="C490" s="196">
        <f t="shared" si="14"/>
        <v>1.0050318340521669</v>
      </c>
      <c r="D490" s="198">
        <f t="shared" si="15"/>
        <v>5.0318340521668947E-3</v>
      </c>
    </row>
    <row r="491" spans="1:4" outlineLevel="1" x14ac:dyDescent="0.25">
      <c r="A491" s="194">
        <v>33541</v>
      </c>
      <c r="B491" s="195">
        <v>392.96</v>
      </c>
      <c r="C491" s="196">
        <f t="shared" si="14"/>
        <v>1.0037805251864718</v>
      </c>
      <c r="D491" s="198">
        <f t="shared" si="15"/>
        <v>3.7805251864717615E-3</v>
      </c>
    </row>
    <row r="492" spans="1:4" outlineLevel="1" x14ac:dyDescent="0.25">
      <c r="A492" s="194">
        <v>33542</v>
      </c>
      <c r="B492" s="195">
        <v>392.45</v>
      </c>
      <c r="C492" s="196">
        <f t="shared" si="14"/>
        <v>0.99870215798045603</v>
      </c>
      <c r="D492" s="198">
        <f t="shared" si="15"/>
        <v>-1.297842019543971E-3</v>
      </c>
    </row>
    <row r="493" spans="1:4" outlineLevel="1" x14ac:dyDescent="0.25">
      <c r="A493" s="194">
        <v>33543</v>
      </c>
      <c r="B493" s="195">
        <v>391.32</v>
      </c>
      <c r="C493" s="196">
        <f t="shared" si="14"/>
        <v>0.99712065231239655</v>
      </c>
      <c r="D493" s="198">
        <f t="shared" si="15"/>
        <v>-2.8793476876034507E-3</v>
      </c>
    </row>
    <row r="494" spans="1:4" outlineLevel="1" x14ac:dyDescent="0.25">
      <c r="A494" s="194">
        <v>33546</v>
      </c>
      <c r="B494" s="195">
        <v>390.28</v>
      </c>
      <c r="C494" s="196">
        <f t="shared" si="14"/>
        <v>0.997342328529081</v>
      </c>
      <c r="D494" s="198">
        <f t="shared" si="15"/>
        <v>-2.6576714709189986E-3</v>
      </c>
    </row>
    <row r="495" spans="1:4" outlineLevel="1" x14ac:dyDescent="0.25">
      <c r="A495" s="194">
        <v>33547</v>
      </c>
      <c r="B495" s="195">
        <v>388.71</v>
      </c>
      <c r="C495" s="196">
        <f t="shared" si="14"/>
        <v>0.99597724710464286</v>
      </c>
      <c r="D495" s="198">
        <f t="shared" si="15"/>
        <v>-4.0227528953571401E-3</v>
      </c>
    </row>
    <row r="496" spans="1:4" outlineLevel="1" x14ac:dyDescent="0.25">
      <c r="A496" s="194">
        <v>33548</v>
      </c>
      <c r="B496" s="195">
        <v>389.97</v>
      </c>
      <c r="C496" s="196">
        <f t="shared" si="14"/>
        <v>1.0032414910858996</v>
      </c>
      <c r="D496" s="198">
        <f t="shared" si="15"/>
        <v>3.2414910858995505E-3</v>
      </c>
    </row>
    <row r="497" spans="1:4" outlineLevel="1" x14ac:dyDescent="0.25">
      <c r="A497" s="194">
        <v>33549</v>
      </c>
      <c r="B497" s="195">
        <v>393.72</v>
      </c>
      <c r="C497" s="196">
        <f t="shared" si="14"/>
        <v>1.0096161243172552</v>
      </c>
      <c r="D497" s="198">
        <f t="shared" si="15"/>
        <v>9.6161243172552258E-3</v>
      </c>
    </row>
    <row r="498" spans="1:4" outlineLevel="1" x14ac:dyDescent="0.25">
      <c r="A498" s="194">
        <v>33550</v>
      </c>
      <c r="B498" s="195">
        <v>392.89</v>
      </c>
      <c r="C498" s="196">
        <f t="shared" si="14"/>
        <v>0.99789190287513962</v>
      </c>
      <c r="D498" s="198">
        <f t="shared" si="15"/>
        <v>-2.1080971248603753E-3</v>
      </c>
    </row>
    <row r="499" spans="1:4" outlineLevel="1" x14ac:dyDescent="0.25">
      <c r="A499" s="194">
        <v>33553</v>
      </c>
      <c r="B499" s="195">
        <v>393.12</v>
      </c>
      <c r="C499" s="196">
        <f t="shared" si="14"/>
        <v>1.0005854055842602</v>
      </c>
      <c r="D499" s="198">
        <f t="shared" si="15"/>
        <v>5.8540558426023459E-4</v>
      </c>
    </row>
    <row r="500" spans="1:4" outlineLevel="1" x14ac:dyDescent="0.25">
      <c r="A500" s="194">
        <v>33554</v>
      </c>
      <c r="B500" s="195">
        <v>396.74</v>
      </c>
      <c r="C500" s="196">
        <f t="shared" si="14"/>
        <v>1.0092083842083843</v>
      </c>
      <c r="D500" s="198">
        <f t="shared" si="15"/>
        <v>9.2083842083843237E-3</v>
      </c>
    </row>
    <row r="501" spans="1:4" outlineLevel="1" x14ac:dyDescent="0.25">
      <c r="A501" s="194">
        <v>33555</v>
      </c>
      <c r="B501" s="195">
        <v>397.41</v>
      </c>
      <c r="C501" s="196">
        <f t="shared" si="14"/>
        <v>1.0016887634218885</v>
      </c>
      <c r="D501" s="198">
        <f t="shared" si="15"/>
        <v>1.6887634218885061E-3</v>
      </c>
    </row>
    <row r="502" spans="1:4" outlineLevel="1" x14ac:dyDescent="0.25">
      <c r="A502" s="194">
        <v>33556</v>
      </c>
      <c r="B502" s="195">
        <v>397.15</v>
      </c>
      <c r="C502" s="196">
        <f t="shared" si="14"/>
        <v>0.99934576382073914</v>
      </c>
      <c r="D502" s="198">
        <f t="shared" si="15"/>
        <v>-6.5423617926085864E-4</v>
      </c>
    </row>
    <row r="503" spans="1:4" outlineLevel="1" x14ac:dyDescent="0.25">
      <c r="A503" s="194">
        <v>33557</v>
      </c>
      <c r="B503" s="195">
        <v>382.62</v>
      </c>
      <c r="C503" s="196">
        <f t="shared" si="14"/>
        <v>0.96341432708044827</v>
      </c>
      <c r="D503" s="198">
        <f t="shared" si="15"/>
        <v>-3.6585672919551726E-2</v>
      </c>
    </row>
    <row r="504" spans="1:4" outlineLevel="1" x14ac:dyDescent="0.25">
      <c r="A504" s="194">
        <v>33560</v>
      </c>
      <c r="B504" s="195">
        <v>385.24</v>
      </c>
      <c r="C504" s="196">
        <f t="shared" si="14"/>
        <v>1.0068475249594899</v>
      </c>
      <c r="D504" s="198">
        <f t="shared" si="15"/>
        <v>6.8475249594899257E-3</v>
      </c>
    </row>
    <row r="505" spans="1:4" outlineLevel="1" x14ac:dyDescent="0.25">
      <c r="A505" s="194">
        <v>33561</v>
      </c>
      <c r="B505" s="195">
        <v>379.42</v>
      </c>
      <c r="C505" s="196">
        <f t="shared" si="14"/>
        <v>0.98489253452393311</v>
      </c>
      <c r="D505" s="198">
        <f t="shared" si="15"/>
        <v>-1.5107465476066895E-2</v>
      </c>
    </row>
    <row r="506" spans="1:4" outlineLevel="1" x14ac:dyDescent="0.25">
      <c r="A506" s="194">
        <v>33562</v>
      </c>
      <c r="B506" s="195">
        <v>378.53</v>
      </c>
      <c r="C506" s="196">
        <f t="shared" si="14"/>
        <v>0.99765431447999564</v>
      </c>
      <c r="D506" s="198">
        <f t="shared" si="15"/>
        <v>-2.3456855200043591E-3</v>
      </c>
    </row>
    <row r="507" spans="1:4" outlineLevel="1" x14ac:dyDescent="0.25">
      <c r="A507" s="194">
        <v>33563</v>
      </c>
      <c r="B507" s="195">
        <v>380.06</v>
      </c>
      <c r="C507" s="196">
        <f t="shared" si="14"/>
        <v>1.0040419517607588</v>
      </c>
      <c r="D507" s="198">
        <f t="shared" si="15"/>
        <v>4.0419517607588329E-3</v>
      </c>
    </row>
    <row r="508" spans="1:4" outlineLevel="1" x14ac:dyDescent="0.25">
      <c r="A508" s="194">
        <v>33564</v>
      </c>
      <c r="B508" s="195">
        <v>376.14</v>
      </c>
      <c r="C508" s="196">
        <f t="shared" si="14"/>
        <v>0.98968583907804031</v>
      </c>
      <c r="D508" s="198">
        <f t="shared" si="15"/>
        <v>-1.0314160921959692E-2</v>
      </c>
    </row>
    <row r="509" spans="1:4" outlineLevel="1" x14ac:dyDescent="0.25">
      <c r="A509" s="194">
        <v>33567</v>
      </c>
      <c r="B509" s="195">
        <v>375.34</v>
      </c>
      <c r="C509" s="196">
        <f t="shared" si="14"/>
        <v>0.99787313234433983</v>
      </c>
      <c r="D509" s="198">
        <f t="shared" si="15"/>
        <v>-2.1268676556601696E-3</v>
      </c>
    </row>
    <row r="510" spans="1:4" outlineLevel="1" x14ac:dyDescent="0.25">
      <c r="A510" s="194">
        <v>33568</v>
      </c>
      <c r="B510" s="195">
        <v>377.96</v>
      </c>
      <c r="C510" s="196">
        <f t="shared" si="14"/>
        <v>1.0069803378270368</v>
      </c>
      <c r="D510" s="198">
        <f t="shared" si="15"/>
        <v>6.9803378270367755E-3</v>
      </c>
    </row>
    <row r="511" spans="1:4" outlineLevel="1" x14ac:dyDescent="0.25">
      <c r="A511" s="194">
        <v>33569</v>
      </c>
      <c r="B511" s="195">
        <v>376.55</v>
      </c>
      <c r="C511" s="196">
        <f t="shared" si="14"/>
        <v>0.99626944650227545</v>
      </c>
      <c r="D511" s="198">
        <f t="shared" si="15"/>
        <v>-3.7305534977245536E-3</v>
      </c>
    </row>
    <row r="512" spans="1:4" outlineLevel="1" x14ac:dyDescent="0.25">
      <c r="A512" s="194">
        <v>33571</v>
      </c>
      <c r="B512" s="195">
        <v>375.22</v>
      </c>
      <c r="C512" s="196">
        <f t="shared" si="14"/>
        <v>0.99646793254547872</v>
      </c>
      <c r="D512" s="198">
        <f t="shared" si="15"/>
        <v>-3.5320674545212816E-3</v>
      </c>
    </row>
    <row r="513" spans="1:4" outlineLevel="1" x14ac:dyDescent="0.25">
      <c r="A513" s="194">
        <v>33574</v>
      </c>
      <c r="B513" s="195">
        <v>381.4</v>
      </c>
      <c r="C513" s="196">
        <f t="shared" si="14"/>
        <v>1.0164703374020574</v>
      </c>
      <c r="D513" s="198">
        <f t="shared" si="15"/>
        <v>1.6470337402057389E-2</v>
      </c>
    </row>
    <row r="514" spans="1:4" outlineLevel="1" x14ac:dyDescent="0.25">
      <c r="A514" s="194">
        <v>33575</v>
      </c>
      <c r="B514" s="195">
        <v>380.96</v>
      </c>
      <c r="C514" s="196">
        <f t="shared" si="14"/>
        <v>0.99884635553224965</v>
      </c>
      <c r="D514" s="198">
        <f t="shared" si="15"/>
        <v>-1.1536444677503477E-3</v>
      </c>
    </row>
    <row r="515" spans="1:4" outlineLevel="1" x14ac:dyDescent="0.25">
      <c r="A515" s="194">
        <v>33576</v>
      </c>
      <c r="B515" s="195">
        <v>380.07</v>
      </c>
      <c r="C515" s="196">
        <f t="shared" si="14"/>
        <v>0.99766379672406558</v>
      </c>
      <c r="D515" s="198">
        <f t="shared" si="15"/>
        <v>-2.3362032759344231E-3</v>
      </c>
    </row>
    <row r="516" spans="1:4" outlineLevel="1" x14ac:dyDescent="0.25">
      <c r="A516" s="194">
        <v>33577</v>
      </c>
      <c r="B516" s="195">
        <v>377.39</v>
      </c>
      <c r="C516" s="196">
        <f t="shared" si="14"/>
        <v>0.99294866735075116</v>
      </c>
      <c r="D516" s="198">
        <f t="shared" si="15"/>
        <v>-7.0513326492488426E-3</v>
      </c>
    </row>
    <row r="517" spans="1:4" outlineLevel="1" x14ac:dyDescent="0.25">
      <c r="A517" s="194">
        <v>33578</v>
      </c>
      <c r="B517" s="195">
        <v>379.1</v>
      </c>
      <c r="C517" s="196">
        <f t="shared" si="14"/>
        <v>1.0045311216513422</v>
      </c>
      <c r="D517" s="198">
        <f t="shared" si="15"/>
        <v>4.5311216513421737E-3</v>
      </c>
    </row>
    <row r="518" spans="1:4" outlineLevel="1" x14ac:dyDescent="0.25">
      <c r="A518" s="194">
        <v>33581</v>
      </c>
      <c r="B518" s="195">
        <v>378.26</v>
      </c>
      <c r="C518" s="196">
        <f t="shared" si="14"/>
        <v>0.99778422579794246</v>
      </c>
      <c r="D518" s="198">
        <f t="shared" si="15"/>
        <v>-2.2157742020575411E-3</v>
      </c>
    </row>
    <row r="519" spans="1:4" outlineLevel="1" x14ac:dyDescent="0.25">
      <c r="A519" s="194">
        <v>33582</v>
      </c>
      <c r="B519" s="195">
        <v>377.9</v>
      </c>
      <c r="C519" s="196">
        <f t="shared" si="14"/>
        <v>0.99904827367419236</v>
      </c>
      <c r="D519" s="198">
        <f t="shared" si="15"/>
        <v>-9.5172632580764471E-4</v>
      </c>
    </row>
    <row r="520" spans="1:4" outlineLevel="1" x14ac:dyDescent="0.25">
      <c r="A520" s="194">
        <v>33583</v>
      </c>
      <c r="B520" s="195">
        <v>377.7</v>
      </c>
      <c r="C520" s="196">
        <f t="shared" si="14"/>
        <v>0.99947075946017472</v>
      </c>
      <c r="D520" s="198">
        <f t="shared" si="15"/>
        <v>-5.2924053982528196E-4</v>
      </c>
    </row>
    <row r="521" spans="1:4" outlineLevel="1" x14ac:dyDescent="0.25">
      <c r="A521" s="194">
        <v>33584</v>
      </c>
      <c r="B521" s="195">
        <v>381.55</v>
      </c>
      <c r="C521" s="196">
        <f t="shared" si="14"/>
        <v>1.0101932750860472</v>
      </c>
      <c r="D521" s="198">
        <f t="shared" si="15"/>
        <v>1.0193275086047171E-2</v>
      </c>
    </row>
    <row r="522" spans="1:4" outlineLevel="1" x14ac:dyDescent="0.25">
      <c r="A522" s="194">
        <v>33585</v>
      </c>
      <c r="B522" s="195">
        <v>384.47</v>
      </c>
      <c r="C522" s="196">
        <f t="shared" si="14"/>
        <v>1.0076529943650898</v>
      </c>
      <c r="D522" s="198">
        <f t="shared" si="15"/>
        <v>7.6529943650898158E-3</v>
      </c>
    </row>
    <row r="523" spans="1:4" outlineLevel="1" x14ac:dyDescent="0.25">
      <c r="A523" s="194">
        <v>33588</v>
      </c>
      <c r="B523" s="195">
        <v>384.46</v>
      </c>
      <c r="C523" s="196">
        <f t="shared" si="14"/>
        <v>0.99997399016828348</v>
      </c>
      <c r="D523" s="198">
        <f t="shared" si="15"/>
        <v>-2.6009831716522491E-5</v>
      </c>
    </row>
    <row r="524" spans="1:4" outlineLevel="1" x14ac:dyDescent="0.25">
      <c r="A524" s="194">
        <v>33589</v>
      </c>
      <c r="B524" s="195">
        <v>382.74</v>
      </c>
      <c r="C524" s="196">
        <f t="shared" si="14"/>
        <v>0.99552619258180308</v>
      </c>
      <c r="D524" s="198">
        <f t="shared" si="15"/>
        <v>-4.4738074181969179E-3</v>
      </c>
    </row>
    <row r="525" spans="1:4" outlineLevel="1" x14ac:dyDescent="0.25">
      <c r="A525" s="194">
        <v>33590</v>
      </c>
      <c r="B525" s="195">
        <v>383.48</v>
      </c>
      <c r="C525" s="196">
        <f t="shared" si="14"/>
        <v>1.0019334273919633</v>
      </c>
      <c r="D525" s="198">
        <f t="shared" si="15"/>
        <v>1.9334273919633382E-3</v>
      </c>
    </row>
    <row r="526" spans="1:4" outlineLevel="1" x14ac:dyDescent="0.25">
      <c r="A526" s="194">
        <v>33591</v>
      </c>
      <c r="B526" s="195">
        <v>382.52</v>
      </c>
      <c r="C526" s="196">
        <f t="shared" si="14"/>
        <v>0.9974966099926984</v>
      </c>
      <c r="D526" s="198">
        <f t="shared" si="15"/>
        <v>-2.503390007301598E-3</v>
      </c>
    </row>
    <row r="527" spans="1:4" outlineLevel="1" x14ac:dyDescent="0.25">
      <c r="A527" s="194">
        <v>33592</v>
      </c>
      <c r="B527" s="195">
        <v>387.04</v>
      </c>
      <c r="C527" s="196">
        <f t="shared" si="14"/>
        <v>1.011816375614347</v>
      </c>
      <c r="D527" s="198">
        <f t="shared" si="15"/>
        <v>1.1816375614347008E-2</v>
      </c>
    </row>
    <row r="528" spans="1:4" outlineLevel="1" x14ac:dyDescent="0.25">
      <c r="A528" s="194">
        <v>33595</v>
      </c>
      <c r="B528" s="195">
        <v>396.82</v>
      </c>
      <c r="C528" s="196">
        <f t="shared" si="14"/>
        <v>1.0252687060768912</v>
      </c>
      <c r="D528" s="198">
        <f t="shared" si="15"/>
        <v>2.5268706076891245E-2</v>
      </c>
    </row>
    <row r="529" spans="1:4" outlineLevel="1" x14ac:dyDescent="0.25">
      <c r="A529" s="194">
        <v>33596</v>
      </c>
      <c r="B529" s="195">
        <v>399.33</v>
      </c>
      <c r="C529" s="196">
        <f t="shared" si="14"/>
        <v>1.0063252860238898</v>
      </c>
      <c r="D529" s="198">
        <f t="shared" si="15"/>
        <v>6.3252860238898201E-3</v>
      </c>
    </row>
    <row r="530" spans="1:4" outlineLevel="1" x14ac:dyDescent="0.25">
      <c r="A530" s="194">
        <v>33598</v>
      </c>
      <c r="B530" s="195">
        <v>404.84</v>
      </c>
      <c r="C530" s="196">
        <f t="shared" si="14"/>
        <v>1.0137981118373276</v>
      </c>
      <c r="D530" s="198">
        <f t="shared" si="15"/>
        <v>1.3798111837327598E-2</v>
      </c>
    </row>
    <row r="531" spans="1:4" outlineLevel="1" x14ac:dyDescent="0.25">
      <c r="A531" s="194">
        <v>33599</v>
      </c>
      <c r="B531" s="195">
        <v>406.46</v>
      </c>
      <c r="C531" s="196">
        <f t="shared" si="14"/>
        <v>1.0040015808714553</v>
      </c>
      <c r="D531" s="198">
        <f t="shared" si="15"/>
        <v>4.0015808714553014E-3</v>
      </c>
    </row>
    <row r="532" spans="1:4" outlineLevel="1" x14ac:dyDescent="0.25">
      <c r="A532" s="194">
        <v>33602</v>
      </c>
      <c r="B532" s="195">
        <v>415.14</v>
      </c>
      <c r="C532" s="196">
        <f t="shared" si="14"/>
        <v>1.0213551148944546</v>
      </c>
      <c r="D532" s="198">
        <f t="shared" si="15"/>
        <v>2.135511489445463E-2</v>
      </c>
    </row>
    <row r="533" spans="1:4" outlineLevel="1" x14ac:dyDescent="0.25">
      <c r="A533" s="194">
        <v>33603</v>
      </c>
      <c r="B533" s="195">
        <v>417.09</v>
      </c>
      <c r="C533" s="196">
        <f t="shared" si="14"/>
        <v>1.0046972105795635</v>
      </c>
      <c r="D533" s="198">
        <f t="shared" si="15"/>
        <v>4.6972105795635155E-3</v>
      </c>
    </row>
    <row r="534" spans="1:4" outlineLevel="1" x14ac:dyDescent="0.25">
      <c r="A534" s="194">
        <v>33605</v>
      </c>
      <c r="B534" s="195">
        <v>417.26</v>
      </c>
      <c r="C534" s="196">
        <f t="shared" si="14"/>
        <v>1.000407585892733</v>
      </c>
      <c r="D534" s="198">
        <f t="shared" si="15"/>
        <v>4.0758589273304224E-4</v>
      </c>
    </row>
    <row r="535" spans="1:4" outlineLevel="1" x14ac:dyDescent="0.25">
      <c r="A535" s="194">
        <v>33606</v>
      </c>
      <c r="B535" s="195">
        <v>419.34</v>
      </c>
      <c r="C535" s="196">
        <f t="shared" si="14"/>
        <v>1.0049849015002636</v>
      </c>
      <c r="D535" s="198">
        <f t="shared" si="15"/>
        <v>4.9849015002636499E-3</v>
      </c>
    </row>
    <row r="536" spans="1:4" outlineLevel="1" x14ac:dyDescent="0.25">
      <c r="A536" s="194">
        <v>33609</v>
      </c>
      <c r="B536" s="195">
        <v>417.96</v>
      </c>
      <c r="C536" s="196">
        <f t="shared" si="14"/>
        <v>0.99670911432250686</v>
      </c>
      <c r="D536" s="198">
        <f t="shared" si="15"/>
        <v>-3.2908856774931383E-3</v>
      </c>
    </row>
    <row r="537" spans="1:4" outlineLevel="1" x14ac:dyDescent="0.25">
      <c r="A537" s="194">
        <v>33610</v>
      </c>
      <c r="B537" s="195">
        <v>417.4</v>
      </c>
      <c r="C537" s="196">
        <f t="shared" si="14"/>
        <v>0.9986601588668772</v>
      </c>
      <c r="D537" s="198">
        <f t="shared" si="15"/>
        <v>-1.3398411331227988E-3</v>
      </c>
    </row>
    <row r="538" spans="1:4" outlineLevel="1" x14ac:dyDescent="0.25">
      <c r="A538" s="194">
        <v>33611</v>
      </c>
      <c r="B538" s="195">
        <v>418.1</v>
      </c>
      <c r="C538" s="196">
        <f t="shared" si="14"/>
        <v>1.0016770483948252</v>
      </c>
      <c r="D538" s="198">
        <f t="shared" si="15"/>
        <v>1.6770483948251869E-3</v>
      </c>
    </row>
    <row r="539" spans="1:4" outlineLevel="1" x14ac:dyDescent="0.25">
      <c r="A539" s="194">
        <v>33612</v>
      </c>
      <c r="B539" s="195">
        <v>417.61</v>
      </c>
      <c r="C539" s="196">
        <f t="shared" si="14"/>
        <v>0.99882803157139444</v>
      </c>
      <c r="D539" s="198">
        <f t="shared" si="15"/>
        <v>-1.1719684286055632E-3</v>
      </c>
    </row>
    <row r="540" spans="1:4" outlineLevel="1" x14ac:dyDescent="0.25">
      <c r="A540" s="194">
        <v>33613</v>
      </c>
      <c r="B540" s="195">
        <v>415.1</v>
      </c>
      <c r="C540" s="196">
        <f t="shared" si="14"/>
        <v>0.99398960752855536</v>
      </c>
      <c r="D540" s="198">
        <f t="shared" si="15"/>
        <v>-6.0103924714446366E-3</v>
      </c>
    </row>
    <row r="541" spans="1:4" outlineLevel="1" x14ac:dyDescent="0.25">
      <c r="A541" s="194">
        <v>33616</v>
      </c>
      <c r="B541" s="195">
        <v>414.34</v>
      </c>
      <c r="C541" s="196">
        <f t="shared" ref="C541:C604" si="16">B541/B540</f>
        <v>0.99816911587569246</v>
      </c>
      <c r="D541" s="198">
        <f t="shared" ref="D541:D604" si="17">C541-1</f>
        <v>-1.8308841243075413E-3</v>
      </c>
    </row>
    <row r="542" spans="1:4" outlineLevel="1" x14ac:dyDescent="0.25">
      <c r="A542" s="194">
        <v>33617</v>
      </c>
      <c r="B542" s="195">
        <v>420.44</v>
      </c>
      <c r="C542" s="196">
        <f t="shared" si="16"/>
        <v>1.0147222088140175</v>
      </c>
      <c r="D542" s="198">
        <f t="shared" si="17"/>
        <v>1.4722208814017534E-2</v>
      </c>
    </row>
    <row r="543" spans="1:4" outlineLevel="1" x14ac:dyDescent="0.25">
      <c r="A543" s="194">
        <v>33618</v>
      </c>
      <c r="B543" s="195">
        <v>420.77</v>
      </c>
      <c r="C543" s="196">
        <f t="shared" si="16"/>
        <v>1.0007848920178859</v>
      </c>
      <c r="D543" s="198">
        <f t="shared" si="17"/>
        <v>7.8489201788589646E-4</v>
      </c>
    </row>
    <row r="544" spans="1:4" outlineLevel="1" x14ac:dyDescent="0.25">
      <c r="A544" s="194">
        <v>33619</v>
      </c>
      <c r="B544" s="195">
        <v>418.21</v>
      </c>
      <c r="C544" s="196">
        <f t="shared" si="16"/>
        <v>0.99391591605865437</v>
      </c>
      <c r="D544" s="198">
        <f t="shared" si="17"/>
        <v>-6.0840839413456305E-3</v>
      </c>
    </row>
    <row r="545" spans="1:4" outlineLevel="1" x14ac:dyDescent="0.25">
      <c r="A545" s="194">
        <v>33620</v>
      </c>
      <c r="B545" s="195">
        <v>418.86</v>
      </c>
      <c r="C545" s="196">
        <f t="shared" si="16"/>
        <v>1.0015542430836184</v>
      </c>
      <c r="D545" s="198">
        <f t="shared" si="17"/>
        <v>1.5542430836184007E-3</v>
      </c>
    </row>
    <row r="546" spans="1:4" outlineLevel="1" x14ac:dyDescent="0.25">
      <c r="A546" s="194">
        <v>33623</v>
      </c>
      <c r="B546" s="195">
        <v>416.36</v>
      </c>
      <c r="C546" s="196">
        <f t="shared" si="16"/>
        <v>0.99403141861242417</v>
      </c>
      <c r="D546" s="198">
        <f t="shared" si="17"/>
        <v>-5.9685813875758331E-3</v>
      </c>
    </row>
    <row r="547" spans="1:4" outlineLevel="1" x14ac:dyDescent="0.25">
      <c r="A547" s="194">
        <v>33624</v>
      </c>
      <c r="B547" s="195">
        <v>412.64</v>
      </c>
      <c r="C547" s="196">
        <f t="shared" si="16"/>
        <v>0.99106542415217591</v>
      </c>
      <c r="D547" s="198">
        <f t="shared" si="17"/>
        <v>-8.9345758478240889E-3</v>
      </c>
    </row>
    <row r="548" spans="1:4" outlineLevel="1" x14ac:dyDescent="0.25">
      <c r="A548" s="194">
        <v>33625</v>
      </c>
      <c r="B548" s="195">
        <v>418.13</v>
      </c>
      <c r="C548" s="196">
        <f t="shared" si="16"/>
        <v>1.0133045754168282</v>
      </c>
      <c r="D548" s="198">
        <f t="shared" si="17"/>
        <v>1.3304575416828168E-2</v>
      </c>
    </row>
    <row r="549" spans="1:4" outlineLevel="1" x14ac:dyDescent="0.25">
      <c r="A549" s="194">
        <v>33626</v>
      </c>
      <c r="B549" s="195">
        <v>414.96</v>
      </c>
      <c r="C549" s="196">
        <f t="shared" si="16"/>
        <v>0.99241862578623874</v>
      </c>
      <c r="D549" s="198">
        <f t="shared" si="17"/>
        <v>-7.5813742137612605E-3</v>
      </c>
    </row>
    <row r="550" spans="1:4" outlineLevel="1" x14ac:dyDescent="0.25">
      <c r="A550" s="194">
        <v>33627</v>
      </c>
      <c r="B550" s="195">
        <v>415.48</v>
      </c>
      <c r="C550" s="196">
        <f t="shared" si="16"/>
        <v>1.0012531328320804</v>
      </c>
      <c r="D550" s="198">
        <f t="shared" si="17"/>
        <v>1.2531328320803947E-3</v>
      </c>
    </row>
    <row r="551" spans="1:4" outlineLevel="1" x14ac:dyDescent="0.25">
      <c r="A551" s="194">
        <v>33630</v>
      </c>
      <c r="B551" s="195">
        <v>414.99</v>
      </c>
      <c r="C551" s="196">
        <f t="shared" si="16"/>
        <v>0.99882064118609803</v>
      </c>
      <c r="D551" s="198">
        <f t="shared" si="17"/>
        <v>-1.1793588139019651E-3</v>
      </c>
    </row>
    <row r="552" spans="1:4" outlineLevel="1" x14ac:dyDescent="0.25">
      <c r="A552" s="194">
        <v>33631</v>
      </c>
      <c r="B552" s="195">
        <v>414.96</v>
      </c>
      <c r="C552" s="196">
        <f t="shared" si="16"/>
        <v>0.99992770910142403</v>
      </c>
      <c r="D552" s="198">
        <f t="shared" si="17"/>
        <v>-7.2290898575966267E-5</v>
      </c>
    </row>
    <row r="553" spans="1:4" outlineLevel="1" x14ac:dyDescent="0.25">
      <c r="A553" s="194">
        <v>33632</v>
      </c>
      <c r="B553" s="195">
        <v>410.34</v>
      </c>
      <c r="C553" s="196">
        <f t="shared" si="16"/>
        <v>0.98886639676113364</v>
      </c>
      <c r="D553" s="198">
        <f t="shared" si="17"/>
        <v>-1.1133603238866363E-2</v>
      </c>
    </row>
    <row r="554" spans="1:4" outlineLevel="1" x14ac:dyDescent="0.25">
      <c r="A554" s="194">
        <v>33633</v>
      </c>
      <c r="B554" s="195">
        <v>411.62</v>
      </c>
      <c r="C554" s="196">
        <f t="shared" si="16"/>
        <v>1.0031193644294976</v>
      </c>
      <c r="D554" s="198">
        <f t="shared" si="17"/>
        <v>3.119364429497562E-3</v>
      </c>
    </row>
    <row r="555" spans="1:4" outlineLevel="1" x14ac:dyDescent="0.25">
      <c r="A555" s="194">
        <v>33634</v>
      </c>
      <c r="B555" s="195">
        <v>408.78</v>
      </c>
      <c r="C555" s="196">
        <f t="shared" si="16"/>
        <v>0.9931004324376852</v>
      </c>
      <c r="D555" s="198">
        <f t="shared" si="17"/>
        <v>-6.8995675623148012E-3</v>
      </c>
    </row>
    <row r="556" spans="1:4" outlineLevel="1" x14ac:dyDescent="0.25">
      <c r="A556" s="194">
        <v>33637</v>
      </c>
      <c r="B556" s="195">
        <v>409.53</v>
      </c>
      <c r="C556" s="196">
        <f t="shared" si="16"/>
        <v>1.0018347277264055</v>
      </c>
      <c r="D556" s="198">
        <f t="shared" si="17"/>
        <v>1.8347277264054718E-3</v>
      </c>
    </row>
    <row r="557" spans="1:4" outlineLevel="1" x14ac:dyDescent="0.25">
      <c r="A557" s="194">
        <v>33638</v>
      </c>
      <c r="B557" s="195">
        <v>413.85</v>
      </c>
      <c r="C557" s="196">
        <f t="shared" si="16"/>
        <v>1.0105486777525456</v>
      </c>
      <c r="D557" s="198">
        <f t="shared" si="17"/>
        <v>1.0548677752545643E-2</v>
      </c>
    </row>
    <row r="558" spans="1:4" outlineLevel="1" x14ac:dyDescent="0.25">
      <c r="A558" s="194">
        <v>33639</v>
      </c>
      <c r="B558" s="195">
        <v>413.84</v>
      </c>
      <c r="C558" s="196">
        <f t="shared" si="16"/>
        <v>0.99997583665579304</v>
      </c>
      <c r="D558" s="198">
        <f t="shared" si="17"/>
        <v>-2.4163344206962201E-5</v>
      </c>
    </row>
    <row r="559" spans="1:4" outlineLevel="1" x14ac:dyDescent="0.25">
      <c r="A559" s="194">
        <v>33640</v>
      </c>
      <c r="B559" s="195">
        <v>413.82</v>
      </c>
      <c r="C559" s="196">
        <f t="shared" si="16"/>
        <v>0.99995167214382374</v>
      </c>
      <c r="D559" s="198">
        <f t="shared" si="17"/>
        <v>-4.8327856176255679E-5</v>
      </c>
    </row>
    <row r="560" spans="1:4" outlineLevel="1" x14ac:dyDescent="0.25">
      <c r="A560" s="194">
        <v>33641</v>
      </c>
      <c r="B560" s="195">
        <v>411.09</v>
      </c>
      <c r="C560" s="196">
        <f t="shared" si="16"/>
        <v>0.99340292880962733</v>
      </c>
      <c r="D560" s="198">
        <f t="shared" si="17"/>
        <v>-6.597071190372672E-3</v>
      </c>
    </row>
    <row r="561" spans="1:4" outlineLevel="1" x14ac:dyDescent="0.25">
      <c r="A561" s="194">
        <v>33644</v>
      </c>
      <c r="B561" s="195">
        <v>413.77</v>
      </c>
      <c r="C561" s="196">
        <f t="shared" si="16"/>
        <v>1.0065192536914058</v>
      </c>
      <c r="D561" s="198">
        <f t="shared" si="17"/>
        <v>6.5192536914058241E-3</v>
      </c>
    </row>
    <row r="562" spans="1:4" outlineLevel="1" x14ac:dyDescent="0.25">
      <c r="A562" s="194">
        <v>33645</v>
      </c>
      <c r="B562" s="195">
        <v>413.76</v>
      </c>
      <c r="C562" s="196">
        <f t="shared" si="16"/>
        <v>0.99997583198395246</v>
      </c>
      <c r="D562" s="198">
        <f t="shared" si="17"/>
        <v>-2.4168016047543261E-5</v>
      </c>
    </row>
    <row r="563" spans="1:4" outlineLevel="1" x14ac:dyDescent="0.25">
      <c r="A563" s="194">
        <v>33646</v>
      </c>
      <c r="B563" s="195">
        <v>417.13</v>
      </c>
      <c r="C563" s="196">
        <f t="shared" si="16"/>
        <v>1.0081448182521269</v>
      </c>
      <c r="D563" s="198">
        <f t="shared" si="17"/>
        <v>8.144818252126873E-3</v>
      </c>
    </row>
    <row r="564" spans="1:4" outlineLevel="1" x14ac:dyDescent="0.25">
      <c r="A564" s="194">
        <v>33647</v>
      </c>
      <c r="B564" s="195">
        <v>413.69</v>
      </c>
      <c r="C564" s="196">
        <f t="shared" si="16"/>
        <v>0.99175317047443245</v>
      </c>
      <c r="D564" s="198">
        <f t="shared" si="17"/>
        <v>-8.246829525567545E-3</v>
      </c>
    </row>
    <row r="565" spans="1:4" outlineLevel="1" x14ac:dyDescent="0.25">
      <c r="A565" s="194">
        <v>33648</v>
      </c>
      <c r="B565" s="195">
        <v>412.48</v>
      </c>
      <c r="C565" s="196">
        <f t="shared" si="16"/>
        <v>0.99707510454688297</v>
      </c>
      <c r="D565" s="198">
        <f t="shared" si="17"/>
        <v>-2.9248954531170268E-3</v>
      </c>
    </row>
    <row r="566" spans="1:4" outlineLevel="1" x14ac:dyDescent="0.25">
      <c r="A566" s="194">
        <v>33652</v>
      </c>
      <c r="B566" s="195">
        <v>407.38</v>
      </c>
      <c r="C566" s="196">
        <f t="shared" si="16"/>
        <v>0.98763576415826215</v>
      </c>
      <c r="D566" s="198">
        <f t="shared" si="17"/>
        <v>-1.2364235841737847E-2</v>
      </c>
    </row>
    <row r="567" spans="1:4" outlineLevel="1" x14ac:dyDescent="0.25">
      <c r="A567" s="194">
        <v>33653</v>
      </c>
      <c r="B567" s="195">
        <v>408.26</v>
      </c>
      <c r="C567" s="196">
        <f t="shared" si="16"/>
        <v>1.0021601453188669</v>
      </c>
      <c r="D567" s="198">
        <f t="shared" si="17"/>
        <v>2.1601453188668795E-3</v>
      </c>
    </row>
    <row r="568" spans="1:4" outlineLevel="1" x14ac:dyDescent="0.25">
      <c r="A568" s="194">
        <v>33654</v>
      </c>
      <c r="B568" s="195">
        <v>413.9</v>
      </c>
      <c r="C568" s="196">
        <f t="shared" si="16"/>
        <v>1.0138147259099592</v>
      </c>
      <c r="D568" s="198">
        <f t="shared" si="17"/>
        <v>1.3814725909959247E-2</v>
      </c>
    </row>
    <row r="569" spans="1:4" outlineLevel="1" x14ac:dyDescent="0.25">
      <c r="A569" s="194">
        <v>33655</v>
      </c>
      <c r="B569" s="195">
        <v>411.43</v>
      </c>
      <c r="C569" s="196">
        <f t="shared" si="16"/>
        <v>0.99403237496979957</v>
      </c>
      <c r="D569" s="198">
        <f t="shared" si="17"/>
        <v>-5.9676250302004297E-3</v>
      </c>
    </row>
    <row r="570" spans="1:4" outlineLevel="1" x14ac:dyDescent="0.25">
      <c r="A570" s="194">
        <v>33658</v>
      </c>
      <c r="B570" s="195">
        <v>412.27</v>
      </c>
      <c r="C570" s="196">
        <f t="shared" si="16"/>
        <v>1.0020416595775707</v>
      </c>
      <c r="D570" s="198">
        <f t="shared" si="17"/>
        <v>2.0416595775707425E-3</v>
      </c>
    </row>
    <row r="571" spans="1:4" outlineLevel="1" x14ac:dyDescent="0.25">
      <c r="A571" s="194">
        <v>33659</v>
      </c>
      <c r="B571" s="195">
        <v>410.45</v>
      </c>
      <c r="C571" s="196">
        <f t="shared" si="16"/>
        <v>0.99558541732359862</v>
      </c>
      <c r="D571" s="198">
        <f t="shared" si="17"/>
        <v>-4.4145826764013796E-3</v>
      </c>
    </row>
    <row r="572" spans="1:4" outlineLevel="1" x14ac:dyDescent="0.25">
      <c r="A572" s="194">
        <v>33660</v>
      </c>
      <c r="B572" s="195">
        <v>415.35</v>
      </c>
      <c r="C572" s="196">
        <f t="shared" si="16"/>
        <v>1.0119381167011816</v>
      </c>
      <c r="D572" s="198">
        <f t="shared" si="17"/>
        <v>1.1938116701181611E-2</v>
      </c>
    </row>
    <row r="573" spans="1:4" outlineLevel="1" x14ac:dyDescent="0.25">
      <c r="A573" s="194">
        <v>33661</v>
      </c>
      <c r="B573" s="195">
        <v>413.86</v>
      </c>
      <c r="C573" s="196">
        <f t="shared" si="16"/>
        <v>0.99641266401829776</v>
      </c>
      <c r="D573" s="198">
        <f t="shared" si="17"/>
        <v>-3.5873359817022443E-3</v>
      </c>
    </row>
    <row r="574" spans="1:4" outlineLevel="1" x14ac:dyDescent="0.25">
      <c r="A574" s="194">
        <v>33662</v>
      </c>
      <c r="B574" s="195">
        <v>412.7</v>
      </c>
      <c r="C574" s="196">
        <f t="shared" si="16"/>
        <v>0.99719711979896575</v>
      </c>
      <c r="D574" s="198">
        <f t="shared" si="17"/>
        <v>-2.8028802010342524E-3</v>
      </c>
    </row>
    <row r="575" spans="1:4" outlineLevel="1" x14ac:dyDescent="0.25">
      <c r="A575" s="194">
        <v>33665</v>
      </c>
      <c r="B575" s="195">
        <v>412.45</v>
      </c>
      <c r="C575" s="196">
        <f t="shared" si="16"/>
        <v>0.99939423309910347</v>
      </c>
      <c r="D575" s="198">
        <f t="shared" si="17"/>
        <v>-6.0576690089653162E-4</v>
      </c>
    </row>
    <row r="576" spans="1:4" outlineLevel="1" x14ac:dyDescent="0.25">
      <c r="A576" s="194">
        <v>33666</v>
      </c>
      <c r="B576" s="195">
        <v>412.85</v>
      </c>
      <c r="C576" s="196">
        <f t="shared" si="16"/>
        <v>1.0009698145229726</v>
      </c>
      <c r="D576" s="198">
        <f t="shared" si="17"/>
        <v>9.6981452297262294E-4</v>
      </c>
    </row>
    <row r="577" spans="1:4" outlineLevel="1" x14ac:dyDescent="0.25">
      <c r="A577" s="194">
        <v>33667</v>
      </c>
      <c r="B577" s="195">
        <v>409.33</v>
      </c>
      <c r="C577" s="196">
        <f t="shared" si="16"/>
        <v>0.99147390093254195</v>
      </c>
      <c r="D577" s="198">
        <f t="shared" si="17"/>
        <v>-8.5260990674580484E-3</v>
      </c>
    </row>
    <row r="578" spans="1:4" outlineLevel="1" x14ac:dyDescent="0.25">
      <c r="A578" s="194">
        <v>33668</v>
      </c>
      <c r="B578" s="195">
        <v>406.51</v>
      </c>
      <c r="C578" s="196">
        <f t="shared" si="16"/>
        <v>0.99311069308381994</v>
      </c>
      <c r="D578" s="198">
        <f t="shared" si="17"/>
        <v>-6.8893069161800602E-3</v>
      </c>
    </row>
    <row r="579" spans="1:4" outlineLevel="1" x14ac:dyDescent="0.25">
      <c r="A579" s="194">
        <v>33669</v>
      </c>
      <c r="B579" s="195">
        <v>404.44</v>
      </c>
      <c r="C579" s="196">
        <f t="shared" si="16"/>
        <v>0.99490787434503458</v>
      </c>
      <c r="D579" s="198">
        <f t="shared" si="17"/>
        <v>-5.0921256549654181E-3</v>
      </c>
    </row>
    <row r="580" spans="1:4" outlineLevel="1" x14ac:dyDescent="0.25">
      <c r="A580" s="194">
        <v>33672</v>
      </c>
      <c r="B580" s="195">
        <v>405.21</v>
      </c>
      <c r="C580" s="196">
        <f t="shared" si="16"/>
        <v>1.0019038670754623</v>
      </c>
      <c r="D580" s="198">
        <f t="shared" si="17"/>
        <v>1.9038670754623066E-3</v>
      </c>
    </row>
    <row r="581" spans="1:4" outlineLevel="1" x14ac:dyDescent="0.25">
      <c r="A581" s="194">
        <v>33673</v>
      </c>
      <c r="B581" s="195">
        <v>406.89</v>
      </c>
      <c r="C581" s="196">
        <f t="shared" si="16"/>
        <v>1.0041459983712149</v>
      </c>
      <c r="D581" s="198">
        <f t="shared" si="17"/>
        <v>4.1459983712148762E-3</v>
      </c>
    </row>
    <row r="582" spans="1:4" outlineLevel="1" x14ac:dyDescent="0.25">
      <c r="A582" s="194">
        <v>33674</v>
      </c>
      <c r="B582" s="195">
        <v>404.03</v>
      </c>
      <c r="C582" s="196">
        <f t="shared" si="16"/>
        <v>0.99297107326304401</v>
      </c>
      <c r="D582" s="198">
        <f t="shared" si="17"/>
        <v>-7.0289267369559871E-3</v>
      </c>
    </row>
    <row r="583" spans="1:4" outlineLevel="1" x14ac:dyDescent="0.25">
      <c r="A583" s="194">
        <v>33675</v>
      </c>
      <c r="B583" s="195">
        <v>403.89</v>
      </c>
      <c r="C583" s="196">
        <f t="shared" si="16"/>
        <v>0.99965349107739532</v>
      </c>
      <c r="D583" s="198">
        <f t="shared" si="17"/>
        <v>-3.4650892260468247E-4</v>
      </c>
    </row>
    <row r="584" spans="1:4" outlineLevel="1" x14ac:dyDescent="0.25">
      <c r="A584" s="194">
        <v>33676</v>
      </c>
      <c r="B584" s="195">
        <v>405.84</v>
      </c>
      <c r="C584" s="196">
        <f t="shared" si="16"/>
        <v>1.0048280472405853</v>
      </c>
      <c r="D584" s="198">
        <f t="shared" si="17"/>
        <v>4.8280472405852759E-3</v>
      </c>
    </row>
    <row r="585" spans="1:4" outlineLevel="1" x14ac:dyDescent="0.25">
      <c r="A585" s="194">
        <v>33679</v>
      </c>
      <c r="B585" s="195">
        <v>406.39</v>
      </c>
      <c r="C585" s="196">
        <f t="shared" si="16"/>
        <v>1.0013552138773902</v>
      </c>
      <c r="D585" s="198">
        <f t="shared" si="17"/>
        <v>1.3552138773902378E-3</v>
      </c>
    </row>
    <row r="586" spans="1:4" outlineLevel="1" x14ac:dyDescent="0.25">
      <c r="A586" s="194">
        <v>33680</v>
      </c>
      <c r="B586" s="195">
        <v>409.58</v>
      </c>
      <c r="C586" s="196">
        <f t="shared" si="16"/>
        <v>1.0078496025984891</v>
      </c>
      <c r="D586" s="198">
        <f t="shared" si="17"/>
        <v>7.8496025984891027E-3</v>
      </c>
    </row>
    <row r="587" spans="1:4" outlineLevel="1" x14ac:dyDescent="0.25">
      <c r="A587" s="194">
        <v>33681</v>
      </c>
      <c r="B587" s="195">
        <v>409.15</v>
      </c>
      <c r="C587" s="196">
        <f t="shared" si="16"/>
        <v>0.99895014405000238</v>
      </c>
      <c r="D587" s="198">
        <f t="shared" si="17"/>
        <v>-1.0498559499976245E-3</v>
      </c>
    </row>
    <row r="588" spans="1:4" outlineLevel="1" x14ac:dyDescent="0.25">
      <c r="A588" s="194">
        <v>33682</v>
      </c>
      <c r="B588" s="195">
        <v>409.8</v>
      </c>
      <c r="C588" s="196">
        <f t="shared" si="16"/>
        <v>1.0015886594158623</v>
      </c>
      <c r="D588" s="198">
        <f t="shared" si="17"/>
        <v>1.5886594158622813E-3</v>
      </c>
    </row>
    <row r="589" spans="1:4" outlineLevel="1" x14ac:dyDescent="0.25">
      <c r="A589" s="194">
        <v>33683</v>
      </c>
      <c r="B589" s="195">
        <v>411.3</v>
      </c>
      <c r="C589" s="196">
        <f t="shared" si="16"/>
        <v>1.0036603221083455</v>
      </c>
      <c r="D589" s="198">
        <f t="shared" si="17"/>
        <v>3.6603221083455484E-3</v>
      </c>
    </row>
    <row r="590" spans="1:4" outlineLevel="1" x14ac:dyDescent="0.25">
      <c r="A590" s="194">
        <v>33686</v>
      </c>
      <c r="B590" s="195">
        <v>409.91</v>
      </c>
      <c r="C590" s="196">
        <f t="shared" si="16"/>
        <v>0.99662047167517631</v>
      </c>
      <c r="D590" s="198">
        <f t="shared" si="17"/>
        <v>-3.3795283248236885E-3</v>
      </c>
    </row>
    <row r="591" spans="1:4" outlineLevel="1" x14ac:dyDescent="0.25">
      <c r="A591" s="194">
        <v>33687</v>
      </c>
      <c r="B591" s="195">
        <v>408.88</v>
      </c>
      <c r="C591" s="196">
        <f t="shared" si="16"/>
        <v>0.99748725329950472</v>
      </c>
      <c r="D591" s="198">
        <f t="shared" si="17"/>
        <v>-2.512746700495283E-3</v>
      </c>
    </row>
    <row r="592" spans="1:4" outlineLevel="1" x14ac:dyDescent="0.25">
      <c r="A592" s="194">
        <v>33688</v>
      </c>
      <c r="B592" s="195">
        <v>407.52</v>
      </c>
      <c r="C592" s="196">
        <f t="shared" si="16"/>
        <v>0.99667384073566812</v>
      </c>
      <c r="D592" s="198">
        <f t="shared" si="17"/>
        <v>-3.3261592643318849E-3</v>
      </c>
    </row>
    <row r="593" spans="1:4" outlineLevel="1" x14ac:dyDescent="0.25">
      <c r="A593" s="194">
        <v>33689</v>
      </c>
      <c r="B593" s="195">
        <v>407.86</v>
      </c>
      <c r="C593" s="196">
        <f t="shared" si="16"/>
        <v>1.0008343148802514</v>
      </c>
      <c r="D593" s="198">
        <f t="shared" si="17"/>
        <v>8.3431488025142997E-4</v>
      </c>
    </row>
    <row r="594" spans="1:4" outlineLevel="1" x14ac:dyDescent="0.25">
      <c r="A594" s="194">
        <v>33690</v>
      </c>
      <c r="B594" s="195">
        <v>403.5</v>
      </c>
      <c r="C594" s="196">
        <f t="shared" si="16"/>
        <v>0.98931005737262778</v>
      </c>
      <c r="D594" s="198">
        <f t="shared" si="17"/>
        <v>-1.0689942627372218E-2</v>
      </c>
    </row>
    <row r="595" spans="1:4" outlineLevel="1" x14ac:dyDescent="0.25">
      <c r="A595" s="194">
        <v>33693</v>
      </c>
      <c r="B595" s="195">
        <v>403</v>
      </c>
      <c r="C595" s="196">
        <f t="shared" si="16"/>
        <v>0.99876084262701359</v>
      </c>
      <c r="D595" s="198">
        <f t="shared" si="17"/>
        <v>-1.2391573729864103E-3</v>
      </c>
    </row>
    <row r="596" spans="1:4" outlineLevel="1" x14ac:dyDescent="0.25">
      <c r="A596" s="194">
        <v>33694</v>
      </c>
      <c r="B596" s="195">
        <v>403.69</v>
      </c>
      <c r="C596" s="196">
        <f t="shared" si="16"/>
        <v>1.0017121588089331</v>
      </c>
      <c r="D596" s="198">
        <f t="shared" si="17"/>
        <v>1.7121588089330508E-3</v>
      </c>
    </row>
    <row r="597" spans="1:4" outlineLevel="1" x14ac:dyDescent="0.25">
      <c r="A597" s="194">
        <v>33695</v>
      </c>
      <c r="B597" s="195">
        <v>404.23</v>
      </c>
      <c r="C597" s="196">
        <f t="shared" si="16"/>
        <v>1.0013376600857093</v>
      </c>
      <c r="D597" s="198">
        <f t="shared" si="17"/>
        <v>1.3376600857093468E-3</v>
      </c>
    </row>
    <row r="598" spans="1:4" outlineLevel="1" x14ac:dyDescent="0.25">
      <c r="A598" s="194">
        <v>33696</v>
      </c>
      <c r="B598" s="195">
        <v>400.5</v>
      </c>
      <c r="C598" s="196">
        <f t="shared" si="16"/>
        <v>0.99077257996685053</v>
      </c>
      <c r="D598" s="198">
        <f t="shared" si="17"/>
        <v>-9.2274200331494693E-3</v>
      </c>
    </row>
    <row r="599" spans="1:4" outlineLevel="1" x14ac:dyDescent="0.25">
      <c r="A599" s="194">
        <v>33697</v>
      </c>
      <c r="B599" s="195">
        <v>401.55</v>
      </c>
      <c r="C599" s="196">
        <f t="shared" si="16"/>
        <v>1.002621722846442</v>
      </c>
      <c r="D599" s="198">
        <f t="shared" si="17"/>
        <v>2.6217228464420206E-3</v>
      </c>
    </row>
    <row r="600" spans="1:4" outlineLevel="1" x14ac:dyDescent="0.25">
      <c r="A600" s="194">
        <v>33700</v>
      </c>
      <c r="B600" s="195">
        <v>405.59</v>
      </c>
      <c r="C600" s="196">
        <f t="shared" si="16"/>
        <v>1.0100610135724069</v>
      </c>
      <c r="D600" s="198">
        <f t="shared" si="17"/>
        <v>1.0061013572406852E-2</v>
      </c>
    </row>
    <row r="601" spans="1:4" outlineLevel="1" x14ac:dyDescent="0.25">
      <c r="A601" s="194">
        <v>33701</v>
      </c>
      <c r="B601" s="195">
        <v>398.06</v>
      </c>
      <c r="C601" s="196">
        <f t="shared" si="16"/>
        <v>0.98143445351216752</v>
      </c>
      <c r="D601" s="198">
        <f t="shared" si="17"/>
        <v>-1.8565546487832485E-2</v>
      </c>
    </row>
    <row r="602" spans="1:4" outlineLevel="1" x14ac:dyDescent="0.25">
      <c r="A602" s="194">
        <v>33702</v>
      </c>
      <c r="B602" s="195">
        <v>394.5</v>
      </c>
      <c r="C602" s="196">
        <f t="shared" si="16"/>
        <v>0.99105662462945288</v>
      </c>
      <c r="D602" s="198">
        <f t="shared" si="17"/>
        <v>-8.9433753705471242E-3</v>
      </c>
    </row>
    <row r="603" spans="1:4" outlineLevel="1" x14ac:dyDescent="0.25">
      <c r="A603" s="194">
        <v>33703</v>
      </c>
      <c r="B603" s="195">
        <v>400.64</v>
      </c>
      <c r="C603" s="196">
        <f t="shared" si="16"/>
        <v>1.0155640050697086</v>
      </c>
      <c r="D603" s="198">
        <f t="shared" si="17"/>
        <v>1.5564005069708564E-2</v>
      </c>
    </row>
    <row r="604" spans="1:4" outlineLevel="1" x14ac:dyDescent="0.25">
      <c r="A604" s="194">
        <v>33704</v>
      </c>
      <c r="B604" s="195">
        <v>404.29</v>
      </c>
      <c r="C604" s="196">
        <f t="shared" si="16"/>
        <v>1.0091104233226837</v>
      </c>
      <c r="D604" s="198">
        <f t="shared" si="17"/>
        <v>9.1104233226837472E-3</v>
      </c>
    </row>
    <row r="605" spans="1:4" outlineLevel="1" x14ac:dyDescent="0.25">
      <c r="A605" s="194">
        <v>33707</v>
      </c>
      <c r="B605" s="195">
        <v>406.08</v>
      </c>
      <c r="C605" s="196">
        <f t="shared" ref="C605:C668" si="18">B605/B604</f>
        <v>1.0044275149026687</v>
      </c>
      <c r="D605" s="198">
        <f t="shared" ref="D605:D668" si="19">C605-1</f>
        <v>4.4275149026686833E-3</v>
      </c>
    </row>
    <row r="606" spans="1:4" outlineLevel="1" x14ac:dyDescent="0.25">
      <c r="A606" s="194">
        <v>33708</v>
      </c>
      <c r="B606" s="195">
        <v>412.39</v>
      </c>
      <c r="C606" s="196">
        <f t="shared" si="18"/>
        <v>1.0155388100866825</v>
      </c>
      <c r="D606" s="198">
        <f t="shared" si="19"/>
        <v>1.5538810086682453E-2</v>
      </c>
    </row>
    <row r="607" spans="1:4" outlineLevel="1" x14ac:dyDescent="0.25">
      <c r="A607" s="194">
        <v>33709</v>
      </c>
      <c r="B607" s="195">
        <v>416.28</v>
      </c>
      <c r="C607" s="196">
        <f t="shared" si="18"/>
        <v>1.0094328184485559</v>
      </c>
      <c r="D607" s="198">
        <f t="shared" si="19"/>
        <v>9.4328184485559241E-3</v>
      </c>
    </row>
    <row r="608" spans="1:4" outlineLevel="1" x14ac:dyDescent="0.25">
      <c r="A608" s="194">
        <v>33710</v>
      </c>
      <c r="B608" s="195">
        <v>416.04</v>
      </c>
      <c r="C608" s="196">
        <f t="shared" si="18"/>
        <v>0.99942346497549739</v>
      </c>
      <c r="D608" s="198">
        <f t="shared" si="19"/>
        <v>-5.7653502450261129E-4</v>
      </c>
    </row>
    <row r="609" spans="1:4" outlineLevel="1" x14ac:dyDescent="0.25">
      <c r="A609" s="194">
        <v>33714</v>
      </c>
      <c r="B609" s="195">
        <v>410.18</v>
      </c>
      <c r="C609" s="196">
        <f t="shared" si="18"/>
        <v>0.98591481588308816</v>
      </c>
      <c r="D609" s="198">
        <f t="shared" si="19"/>
        <v>-1.4085184116911842E-2</v>
      </c>
    </row>
    <row r="610" spans="1:4" outlineLevel="1" x14ac:dyDescent="0.25">
      <c r="A610" s="194">
        <v>33715</v>
      </c>
      <c r="B610" s="195">
        <v>410.26</v>
      </c>
      <c r="C610" s="196">
        <f t="shared" si="18"/>
        <v>1.0001950363255157</v>
      </c>
      <c r="D610" s="198">
        <f t="shared" si="19"/>
        <v>1.9503632551565175E-4</v>
      </c>
    </row>
    <row r="611" spans="1:4" outlineLevel="1" x14ac:dyDescent="0.25">
      <c r="A611" s="194">
        <v>33716</v>
      </c>
      <c r="B611" s="195">
        <v>409.81</v>
      </c>
      <c r="C611" s="196">
        <f t="shared" si="18"/>
        <v>0.9989031345975723</v>
      </c>
      <c r="D611" s="198">
        <f t="shared" si="19"/>
        <v>-1.0968654024277047E-3</v>
      </c>
    </row>
    <row r="612" spans="1:4" outlineLevel="1" x14ac:dyDescent="0.25">
      <c r="A612" s="194">
        <v>33717</v>
      </c>
      <c r="B612" s="195">
        <v>411.6</v>
      </c>
      <c r="C612" s="196">
        <f t="shared" si="18"/>
        <v>1.004367877797028</v>
      </c>
      <c r="D612" s="198">
        <f t="shared" si="19"/>
        <v>4.3678777970279636E-3</v>
      </c>
    </row>
    <row r="613" spans="1:4" outlineLevel="1" x14ac:dyDescent="0.25">
      <c r="A613" s="194">
        <v>33718</v>
      </c>
      <c r="B613" s="195">
        <v>409.02</v>
      </c>
      <c r="C613" s="196">
        <f t="shared" si="18"/>
        <v>0.99373177842565585</v>
      </c>
      <c r="D613" s="198">
        <f t="shared" si="19"/>
        <v>-6.2682215743441461E-3</v>
      </c>
    </row>
    <row r="614" spans="1:4" outlineLevel="1" x14ac:dyDescent="0.25">
      <c r="A614" s="194">
        <v>33721</v>
      </c>
      <c r="B614" s="195">
        <v>408.45</v>
      </c>
      <c r="C614" s="196">
        <f t="shared" si="18"/>
        <v>0.99860642511368636</v>
      </c>
      <c r="D614" s="198">
        <f t="shared" si="19"/>
        <v>-1.3935748863136421E-3</v>
      </c>
    </row>
    <row r="615" spans="1:4" outlineLevel="1" x14ac:dyDescent="0.25">
      <c r="A615" s="194">
        <v>33722</v>
      </c>
      <c r="B615" s="195">
        <v>409.11</v>
      </c>
      <c r="C615" s="196">
        <f t="shared" si="18"/>
        <v>1.0016158648549394</v>
      </c>
      <c r="D615" s="198">
        <f t="shared" si="19"/>
        <v>1.6158648549393639E-3</v>
      </c>
    </row>
    <row r="616" spans="1:4" outlineLevel="1" x14ac:dyDescent="0.25">
      <c r="A616" s="194">
        <v>33723</v>
      </c>
      <c r="B616" s="195">
        <v>412.02</v>
      </c>
      <c r="C616" s="196">
        <f t="shared" si="18"/>
        <v>1.0071130013932683</v>
      </c>
      <c r="D616" s="198">
        <f t="shared" si="19"/>
        <v>7.1130013932683145E-3</v>
      </c>
    </row>
    <row r="617" spans="1:4" outlineLevel="1" x14ac:dyDescent="0.25">
      <c r="A617" s="194">
        <v>33724</v>
      </c>
      <c r="B617" s="195">
        <v>414.95</v>
      </c>
      <c r="C617" s="196">
        <f t="shared" si="18"/>
        <v>1.0071113052764429</v>
      </c>
      <c r="D617" s="198">
        <f t="shared" si="19"/>
        <v>7.1113052764428808E-3</v>
      </c>
    </row>
    <row r="618" spans="1:4" outlineLevel="1" x14ac:dyDescent="0.25">
      <c r="A618" s="194">
        <v>33725</v>
      </c>
      <c r="B618" s="195">
        <v>412.53</v>
      </c>
      <c r="C618" s="196">
        <f t="shared" si="18"/>
        <v>0.99416797204482465</v>
      </c>
      <c r="D618" s="198">
        <f t="shared" si="19"/>
        <v>-5.8320279551753451E-3</v>
      </c>
    </row>
    <row r="619" spans="1:4" outlineLevel="1" x14ac:dyDescent="0.25">
      <c r="A619" s="194">
        <v>33728</v>
      </c>
      <c r="B619" s="195">
        <v>416.91</v>
      </c>
      <c r="C619" s="196">
        <f t="shared" si="18"/>
        <v>1.0106174096429352</v>
      </c>
      <c r="D619" s="198">
        <f t="shared" si="19"/>
        <v>1.0617409642935227E-2</v>
      </c>
    </row>
    <row r="620" spans="1:4" outlineLevel="1" x14ac:dyDescent="0.25">
      <c r="A620" s="194">
        <v>33729</v>
      </c>
      <c r="B620" s="195">
        <v>416.84</v>
      </c>
      <c r="C620" s="196">
        <f t="shared" si="18"/>
        <v>0.99983209805473594</v>
      </c>
      <c r="D620" s="198">
        <f t="shared" si="19"/>
        <v>-1.6790194526405955E-4</v>
      </c>
    </row>
    <row r="621" spans="1:4" outlineLevel="1" x14ac:dyDescent="0.25">
      <c r="A621" s="194">
        <v>33730</v>
      </c>
      <c r="B621" s="195">
        <v>416.79</v>
      </c>
      <c r="C621" s="196">
        <f t="shared" si="18"/>
        <v>0.99988004989924206</v>
      </c>
      <c r="D621" s="198">
        <f t="shared" si="19"/>
        <v>-1.1995010075793733E-4</v>
      </c>
    </row>
    <row r="622" spans="1:4" outlineLevel="1" x14ac:dyDescent="0.25">
      <c r="A622" s="194">
        <v>33731</v>
      </c>
      <c r="B622" s="195">
        <v>415.85</v>
      </c>
      <c r="C622" s="196">
        <f t="shared" si="18"/>
        <v>0.99774466757839675</v>
      </c>
      <c r="D622" s="198">
        <f t="shared" si="19"/>
        <v>-2.2553324216032511E-3</v>
      </c>
    </row>
    <row r="623" spans="1:4" outlineLevel="1" x14ac:dyDescent="0.25">
      <c r="A623" s="194">
        <v>33732</v>
      </c>
      <c r="B623" s="195">
        <v>416.05</v>
      </c>
      <c r="C623" s="196">
        <f t="shared" si="18"/>
        <v>1.0004809426475894</v>
      </c>
      <c r="D623" s="198">
        <f t="shared" si="19"/>
        <v>4.8094264758935523E-4</v>
      </c>
    </row>
    <row r="624" spans="1:4" outlineLevel="1" x14ac:dyDescent="0.25">
      <c r="A624" s="194">
        <v>33735</v>
      </c>
      <c r="B624" s="195">
        <v>418.49</v>
      </c>
      <c r="C624" s="196">
        <f t="shared" si="18"/>
        <v>1.0058646797259945</v>
      </c>
      <c r="D624" s="198">
        <f t="shared" si="19"/>
        <v>5.8646797259944705E-3</v>
      </c>
    </row>
    <row r="625" spans="1:4" outlineLevel="1" x14ac:dyDescent="0.25">
      <c r="A625" s="194">
        <v>33736</v>
      </c>
      <c r="B625" s="195">
        <v>416.29</v>
      </c>
      <c r="C625" s="196">
        <f t="shared" si="18"/>
        <v>0.99474300461181875</v>
      </c>
      <c r="D625" s="198">
        <f t="shared" si="19"/>
        <v>-5.2569953881812514E-3</v>
      </c>
    </row>
    <row r="626" spans="1:4" outlineLevel="1" x14ac:dyDescent="0.25">
      <c r="A626" s="194">
        <v>33737</v>
      </c>
      <c r="B626" s="195">
        <v>416.45</v>
      </c>
      <c r="C626" s="196">
        <f t="shared" si="18"/>
        <v>1.0003843474500949</v>
      </c>
      <c r="D626" s="198">
        <f t="shared" si="19"/>
        <v>3.8434745009485738E-4</v>
      </c>
    </row>
    <row r="627" spans="1:4" outlineLevel="1" x14ac:dyDescent="0.25">
      <c r="A627" s="194">
        <v>33738</v>
      </c>
      <c r="B627" s="195">
        <v>413.14</v>
      </c>
      <c r="C627" s="196">
        <f t="shared" si="18"/>
        <v>0.99205186697082481</v>
      </c>
      <c r="D627" s="198">
        <f t="shared" si="19"/>
        <v>-7.9481330291751862E-3</v>
      </c>
    </row>
    <row r="628" spans="1:4" outlineLevel="1" x14ac:dyDescent="0.25">
      <c r="A628" s="194">
        <v>33739</v>
      </c>
      <c r="B628" s="195">
        <v>410.09</v>
      </c>
      <c r="C628" s="196">
        <f t="shared" si="18"/>
        <v>0.99261751464394632</v>
      </c>
      <c r="D628" s="198">
        <f t="shared" si="19"/>
        <v>-7.3824853560536807E-3</v>
      </c>
    </row>
    <row r="629" spans="1:4" outlineLevel="1" x14ac:dyDescent="0.25">
      <c r="A629" s="194">
        <v>33742</v>
      </c>
      <c r="B629" s="195">
        <v>412.81</v>
      </c>
      <c r="C629" s="196">
        <f t="shared" si="18"/>
        <v>1.0066326903850376</v>
      </c>
      <c r="D629" s="198">
        <f t="shared" si="19"/>
        <v>6.632690385037554E-3</v>
      </c>
    </row>
    <row r="630" spans="1:4" outlineLevel="1" x14ac:dyDescent="0.25">
      <c r="A630" s="194">
        <v>33743</v>
      </c>
      <c r="B630" s="195">
        <v>416.37</v>
      </c>
      <c r="C630" s="196">
        <f t="shared" si="18"/>
        <v>1.0086238220973329</v>
      </c>
      <c r="D630" s="198">
        <f t="shared" si="19"/>
        <v>8.6238220973329227E-3</v>
      </c>
    </row>
    <row r="631" spans="1:4" outlineLevel="1" x14ac:dyDescent="0.25">
      <c r="A631" s="194">
        <v>33744</v>
      </c>
      <c r="B631" s="195">
        <v>415.39</v>
      </c>
      <c r="C631" s="196">
        <f t="shared" si="18"/>
        <v>0.99764632418281818</v>
      </c>
      <c r="D631" s="198">
        <f t="shared" si="19"/>
        <v>-2.3536758171818217E-3</v>
      </c>
    </row>
    <row r="632" spans="1:4" outlineLevel="1" x14ac:dyDescent="0.25">
      <c r="A632" s="194">
        <v>33745</v>
      </c>
      <c r="B632" s="195">
        <v>412.6</v>
      </c>
      <c r="C632" s="196">
        <f t="shared" si="18"/>
        <v>0.99328342040010598</v>
      </c>
      <c r="D632" s="198">
        <f t="shared" si="19"/>
        <v>-6.7165795998940236E-3</v>
      </c>
    </row>
    <row r="633" spans="1:4" outlineLevel="1" x14ac:dyDescent="0.25">
      <c r="A633" s="194">
        <v>33746</v>
      </c>
      <c r="B633" s="195">
        <v>414.02</v>
      </c>
      <c r="C633" s="196">
        <f t="shared" si="18"/>
        <v>1.0034415899175957</v>
      </c>
      <c r="D633" s="198">
        <f t="shared" si="19"/>
        <v>3.4415899175956888E-3</v>
      </c>
    </row>
    <row r="634" spans="1:4" outlineLevel="1" x14ac:dyDescent="0.25">
      <c r="A634" s="194">
        <v>33750</v>
      </c>
      <c r="B634" s="195">
        <v>411.41</v>
      </c>
      <c r="C634" s="196">
        <f t="shared" si="18"/>
        <v>0.9936959567170669</v>
      </c>
      <c r="D634" s="198">
        <f t="shared" si="19"/>
        <v>-6.3040432829331028E-3</v>
      </c>
    </row>
    <row r="635" spans="1:4" outlineLevel="1" x14ac:dyDescent="0.25">
      <c r="A635" s="194">
        <v>33751</v>
      </c>
      <c r="B635" s="195">
        <v>412.17</v>
      </c>
      <c r="C635" s="196">
        <f t="shared" si="18"/>
        <v>1.0018473056075448</v>
      </c>
      <c r="D635" s="198">
        <f t="shared" si="19"/>
        <v>1.847305607544758E-3</v>
      </c>
    </row>
    <row r="636" spans="1:4" outlineLevel="1" x14ac:dyDescent="0.25">
      <c r="A636" s="194">
        <v>33752</v>
      </c>
      <c r="B636" s="195">
        <v>416.74</v>
      </c>
      <c r="C636" s="196">
        <f t="shared" si="18"/>
        <v>1.011087658005192</v>
      </c>
      <c r="D636" s="198">
        <f t="shared" si="19"/>
        <v>1.1087658005191958E-2</v>
      </c>
    </row>
    <row r="637" spans="1:4" outlineLevel="1" x14ac:dyDescent="0.25">
      <c r="A637" s="194">
        <v>33753</v>
      </c>
      <c r="B637" s="195">
        <v>415.35</v>
      </c>
      <c r="C637" s="196">
        <f t="shared" si="18"/>
        <v>0.99666458703268224</v>
      </c>
      <c r="D637" s="198">
        <f t="shared" si="19"/>
        <v>-3.3354129673177635E-3</v>
      </c>
    </row>
    <row r="638" spans="1:4" outlineLevel="1" x14ac:dyDescent="0.25">
      <c r="A638" s="194">
        <v>33756</v>
      </c>
      <c r="B638" s="195">
        <v>417.3</v>
      </c>
      <c r="C638" s="196">
        <f t="shared" si="18"/>
        <v>1.0046948356807512</v>
      </c>
      <c r="D638" s="198">
        <f t="shared" si="19"/>
        <v>4.6948356807512415E-3</v>
      </c>
    </row>
    <row r="639" spans="1:4" outlineLevel="1" x14ac:dyDescent="0.25">
      <c r="A639" s="194">
        <v>33757</v>
      </c>
      <c r="B639" s="195">
        <v>413.5</v>
      </c>
      <c r="C639" s="196">
        <f t="shared" si="18"/>
        <v>0.99089384136113101</v>
      </c>
      <c r="D639" s="198">
        <f t="shared" si="19"/>
        <v>-9.1061586388689886E-3</v>
      </c>
    </row>
    <row r="640" spans="1:4" outlineLevel="1" x14ac:dyDescent="0.25">
      <c r="A640" s="194">
        <v>33758</v>
      </c>
      <c r="B640" s="195">
        <v>414.59</v>
      </c>
      <c r="C640" s="196">
        <f t="shared" si="18"/>
        <v>1.0026360338573155</v>
      </c>
      <c r="D640" s="198">
        <f t="shared" si="19"/>
        <v>2.6360338573154785E-3</v>
      </c>
    </row>
    <row r="641" spans="1:4" outlineLevel="1" x14ac:dyDescent="0.25">
      <c r="A641" s="194">
        <v>33759</v>
      </c>
      <c r="B641" s="195">
        <v>413.26</v>
      </c>
      <c r="C641" s="196">
        <f t="shared" si="18"/>
        <v>0.99679201138474161</v>
      </c>
      <c r="D641" s="198">
        <f t="shared" si="19"/>
        <v>-3.2079886152583947E-3</v>
      </c>
    </row>
    <row r="642" spans="1:4" outlineLevel="1" x14ac:dyDescent="0.25">
      <c r="A642" s="194">
        <v>33760</v>
      </c>
      <c r="B642" s="195">
        <v>413.48</v>
      </c>
      <c r="C642" s="196">
        <f t="shared" si="18"/>
        <v>1.0005323525141558</v>
      </c>
      <c r="D642" s="198">
        <f t="shared" si="19"/>
        <v>5.3235251415584273E-4</v>
      </c>
    </row>
    <row r="643" spans="1:4" outlineLevel="1" x14ac:dyDescent="0.25">
      <c r="A643" s="194">
        <v>33763</v>
      </c>
      <c r="B643" s="195">
        <v>413.36</v>
      </c>
      <c r="C643" s="196">
        <f t="shared" si="18"/>
        <v>0.99970978040050307</v>
      </c>
      <c r="D643" s="198">
        <f t="shared" si="19"/>
        <v>-2.9021959949693255E-4</v>
      </c>
    </row>
    <row r="644" spans="1:4" outlineLevel="1" x14ac:dyDescent="0.25">
      <c r="A644" s="194">
        <v>33764</v>
      </c>
      <c r="B644" s="195">
        <v>410.06</v>
      </c>
      <c r="C644" s="196">
        <f t="shared" si="18"/>
        <v>0.99201664408747825</v>
      </c>
      <c r="D644" s="198">
        <f t="shared" si="19"/>
        <v>-7.9833559125217501E-3</v>
      </c>
    </row>
    <row r="645" spans="1:4" outlineLevel="1" x14ac:dyDescent="0.25">
      <c r="A645" s="194">
        <v>33765</v>
      </c>
      <c r="B645" s="195">
        <v>407.25</v>
      </c>
      <c r="C645" s="196">
        <f t="shared" si="18"/>
        <v>0.99314734429107931</v>
      </c>
      <c r="D645" s="198">
        <f t="shared" si="19"/>
        <v>-6.8526557089206852E-3</v>
      </c>
    </row>
    <row r="646" spans="1:4" outlineLevel="1" x14ac:dyDescent="0.25">
      <c r="A646" s="194">
        <v>33766</v>
      </c>
      <c r="B646" s="195">
        <v>409.05</v>
      </c>
      <c r="C646" s="196">
        <f t="shared" si="18"/>
        <v>1.0044198895027625</v>
      </c>
      <c r="D646" s="198">
        <f t="shared" si="19"/>
        <v>4.4198895027625085E-3</v>
      </c>
    </row>
    <row r="647" spans="1:4" outlineLevel="1" x14ac:dyDescent="0.25">
      <c r="A647" s="194">
        <v>33767</v>
      </c>
      <c r="B647" s="195">
        <v>409.76</v>
      </c>
      <c r="C647" s="196">
        <f t="shared" si="18"/>
        <v>1.0017357291284683</v>
      </c>
      <c r="D647" s="198">
        <f t="shared" si="19"/>
        <v>1.7357291284683107E-3</v>
      </c>
    </row>
    <row r="648" spans="1:4" outlineLevel="1" x14ac:dyDescent="0.25">
      <c r="A648" s="194">
        <v>33770</v>
      </c>
      <c r="B648" s="195">
        <v>410.29</v>
      </c>
      <c r="C648" s="196">
        <f t="shared" si="18"/>
        <v>1.0012934400624756</v>
      </c>
      <c r="D648" s="198">
        <f t="shared" si="19"/>
        <v>1.2934400624755593E-3</v>
      </c>
    </row>
    <row r="649" spans="1:4" outlineLevel="1" x14ac:dyDescent="0.25">
      <c r="A649" s="194">
        <v>33771</v>
      </c>
      <c r="B649" s="195">
        <v>408.32</v>
      </c>
      <c r="C649" s="196">
        <f t="shared" si="18"/>
        <v>0.99519851812132876</v>
      </c>
      <c r="D649" s="198">
        <f t="shared" si="19"/>
        <v>-4.8014818786712432E-3</v>
      </c>
    </row>
    <row r="650" spans="1:4" outlineLevel="1" x14ac:dyDescent="0.25">
      <c r="A650" s="194">
        <v>33772</v>
      </c>
      <c r="B650" s="195">
        <v>402.26</v>
      </c>
      <c r="C650" s="196">
        <f t="shared" si="18"/>
        <v>0.9851586990595611</v>
      </c>
      <c r="D650" s="198">
        <f t="shared" si="19"/>
        <v>-1.4841300940438895E-2</v>
      </c>
    </row>
    <row r="651" spans="1:4" outlineLevel="1" x14ac:dyDescent="0.25">
      <c r="A651" s="194">
        <v>33773</v>
      </c>
      <c r="B651" s="195">
        <v>400.96</v>
      </c>
      <c r="C651" s="196">
        <f t="shared" si="18"/>
        <v>0.99676825933475854</v>
      </c>
      <c r="D651" s="198">
        <f t="shared" si="19"/>
        <v>-3.231740665241456E-3</v>
      </c>
    </row>
    <row r="652" spans="1:4" outlineLevel="1" x14ac:dyDescent="0.25">
      <c r="A652" s="194">
        <v>33774</v>
      </c>
      <c r="B652" s="195">
        <v>403.67</v>
      </c>
      <c r="C652" s="196">
        <f t="shared" si="18"/>
        <v>1.0067587789305668</v>
      </c>
      <c r="D652" s="198">
        <f t="shared" si="19"/>
        <v>6.7587789305667556E-3</v>
      </c>
    </row>
    <row r="653" spans="1:4" outlineLevel="1" x14ac:dyDescent="0.25">
      <c r="A653" s="194">
        <v>33777</v>
      </c>
      <c r="B653" s="195">
        <v>403.4</v>
      </c>
      <c r="C653" s="196">
        <f t="shared" si="18"/>
        <v>0.99933113681967933</v>
      </c>
      <c r="D653" s="198">
        <f t="shared" si="19"/>
        <v>-6.6886318032066683E-4</v>
      </c>
    </row>
    <row r="654" spans="1:4" outlineLevel="1" x14ac:dyDescent="0.25">
      <c r="A654" s="194">
        <v>33778</v>
      </c>
      <c r="B654" s="195">
        <v>404.04</v>
      </c>
      <c r="C654" s="196">
        <f t="shared" si="18"/>
        <v>1.0015865146256817</v>
      </c>
      <c r="D654" s="198">
        <f t="shared" si="19"/>
        <v>1.586514625681712E-3</v>
      </c>
    </row>
    <row r="655" spans="1:4" outlineLevel="1" x14ac:dyDescent="0.25">
      <c r="A655" s="194">
        <v>33779</v>
      </c>
      <c r="B655" s="195">
        <v>403.84</v>
      </c>
      <c r="C655" s="196">
        <f t="shared" si="18"/>
        <v>0.99950499950499938</v>
      </c>
      <c r="D655" s="198">
        <f t="shared" si="19"/>
        <v>-4.9500049500061927E-4</v>
      </c>
    </row>
    <row r="656" spans="1:4" outlineLevel="1" x14ac:dyDescent="0.25">
      <c r="A656" s="194">
        <v>33780</v>
      </c>
      <c r="B656" s="195">
        <v>403.12</v>
      </c>
      <c r="C656" s="196">
        <f t="shared" si="18"/>
        <v>0.99821711568938198</v>
      </c>
      <c r="D656" s="198">
        <f t="shared" si="19"/>
        <v>-1.7828843106180159E-3</v>
      </c>
    </row>
    <row r="657" spans="1:4" outlineLevel="1" x14ac:dyDescent="0.25">
      <c r="A657" s="194">
        <v>33781</v>
      </c>
      <c r="B657" s="195">
        <v>403.45</v>
      </c>
      <c r="C657" s="196">
        <f t="shared" si="18"/>
        <v>1.0008186148045246</v>
      </c>
      <c r="D657" s="198">
        <f t="shared" si="19"/>
        <v>8.1861480452460889E-4</v>
      </c>
    </row>
    <row r="658" spans="1:4" outlineLevel="1" x14ac:dyDescent="0.25">
      <c r="A658" s="194">
        <v>33784</v>
      </c>
      <c r="B658" s="195">
        <v>408.94</v>
      </c>
      <c r="C658" s="196">
        <f t="shared" si="18"/>
        <v>1.0136076341554097</v>
      </c>
      <c r="D658" s="198">
        <f t="shared" si="19"/>
        <v>1.3607634155409665E-2</v>
      </c>
    </row>
    <row r="659" spans="1:4" outlineLevel="1" x14ac:dyDescent="0.25">
      <c r="A659" s="194">
        <v>33785</v>
      </c>
      <c r="B659" s="195">
        <v>408.14</v>
      </c>
      <c r="C659" s="196">
        <f t="shared" si="18"/>
        <v>0.99804372279552012</v>
      </c>
      <c r="D659" s="198">
        <f t="shared" si="19"/>
        <v>-1.9562772044798837E-3</v>
      </c>
    </row>
    <row r="660" spans="1:4" outlineLevel="1" x14ac:dyDescent="0.25">
      <c r="A660" s="194">
        <v>33786</v>
      </c>
      <c r="B660" s="195">
        <v>412.88</v>
      </c>
      <c r="C660" s="196">
        <f t="shared" si="18"/>
        <v>1.0116136619787328</v>
      </c>
      <c r="D660" s="198">
        <f t="shared" si="19"/>
        <v>1.1613661978732814E-2</v>
      </c>
    </row>
    <row r="661" spans="1:4" outlineLevel="1" x14ac:dyDescent="0.25">
      <c r="A661" s="194">
        <v>33787</v>
      </c>
      <c r="B661" s="195">
        <v>411.77</v>
      </c>
      <c r="C661" s="196">
        <f t="shared" si="18"/>
        <v>0.99731156752567329</v>
      </c>
      <c r="D661" s="198">
        <f t="shared" si="19"/>
        <v>-2.6884324743267074E-3</v>
      </c>
    </row>
    <row r="662" spans="1:4" outlineLevel="1" x14ac:dyDescent="0.25">
      <c r="A662" s="194">
        <v>33791</v>
      </c>
      <c r="B662" s="195">
        <v>413.84</v>
      </c>
      <c r="C662" s="196">
        <f t="shared" si="18"/>
        <v>1.00502707822328</v>
      </c>
      <c r="D662" s="198">
        <f t="shared" si="19"/>
        <v>5.0270782232799682E-3</v>
      </c>
    </row>
    <row r="663" spans="1:4" outlineLevel="1" x14ac:dyDescent="0.25">
      <c r="A663" s="194">
        <v>33792</v>
      </c>
      <c r="B663" s="195">
        <v>409.16</v>
      </c>
      <c r="C663" s="196">
        <f t="shared" si="18"/>
        <v>0.98869128165474596</v>
      </c>
      <c r="D663" s="198">
        <f t="shared" si="19"/>
        <v>-1.1308718345254043E-2</v>
      </c>
    </row>
    <row r="664" spans="1:4" outlineLevel="1" x14ac:dyDescent="0.25">
      <c r="A664" s="194">
        <v>33793</v>
      </c>
      <c r="B664" s="195">
        <v>410.28</v>
      </c>
      <c r="C664" s="196">
        <f t="shared" si="18"/>
        <v>1.0027373154756085</v>
      </c>
      <c r="D664" s="198">
        <f t="shared" si="19"/>
        <v>2.737315475608515E-3</v>
      </c>
    </row>
    <row r="665" spans="1:4" outlineLevel="1" x14ac:dyDescent="0.25">
      <c r="A665" s="194">
        <v>33794</v>
      </c>
      <c r="B665" s="195">
        <v>414.23</v>
      </c>
      <c r="C665" s="196">
        <f t="shared" si="18"/>
        <v>1.0096275714146439</v>
      </c>
      <c r="D665" s="198">
        <f t="shared" si="19"/>
        <v>9.6275714146438762E-3</v>
      </c>
    </row>
    <row r="666" spans="1:4" outlineLevel="1" x14ac:dyDescent="0.25">
      <c r="A666" s="194">
        <v>33795</v>
      </c>
      <c r="B666" s="195">
        <v>414.62</v>
      </c>
      <c r="C666" s="196">
        <f t="shared" si="18"/>
        <v>1.0009415059266591</v>
      </c>
      <c r="D666" s="198">
        <f t="shared" si="19"/>
        <v>9.4150592665909194E-4</v>
      </c>
    </row>
    <row r="667" spans="1:4" outlineLevel="1" x14ac:dyDescent="0.25">
      <c r="A667" s="194">
        <v>33798</v>
      </c>
      <c r="B667" s="195">
        <v>414.87</v>
      </c>
      <c r="C667" s="196">
        <f t="shared" si="18"/>
        <v>1.0006029617481067</v>
      </c>
      <c r="D667" s="198">
        <f t="shared" si="19"/>
        <v>6.0296174810670067E-4</v>
      </c>
    </row>
    <row r="668" spans="1:4" outlineLevel="1" x14ac:dyDescent="0.25">
      <c r="A668" s="194">
        <v>33799</v>
      </c>
      <c r="B668" s="195">
        <v>417.68</v>
      </c>
      <c r="C668" s="196">
        <f t="shared" si="18"/>
        <v>1.0067732060645505</v>
      </c>
      <c r="D668" s="198">
        <f t="shared" si="19"/>
        <v>6.7732060645504522E-3</v>
      </c>
    </row>
    <row r="669" spans="1:4" outlineLevel="1" x14ac:dyDescent="0.25">
      <c r="A669" s="194">
        <v>33800</v>
      </c>
      <c r="B669" s="195">
        <v>417.1</v>
      </c>
      <c r="C669" s="196">
        <f t="shared" ref="C669:C732" si="20">B669/B668</f>
        <v>0.99861137713081793</v>
      </c>
      <c r="D669" s="198">
        <f t="shared" ref="D669:D732" si="21">C669-1</f>
        <v>-1.3886228691820657E-3</v>
      </c>
    </row>
    <row r="670" spans="1:4" outlineLevel="1" x14ac:dyDescent="0.25">
      <c r="A670" s="194">
        <v>33801</v>
      </c>
      <c r="B670" s="195">
        <v>417.54</v>
      </c>
      <c r="C670" s="196">
        <f t="shared" si="20"/>
        <v>1.001054902900983</v>
      </c>
      <c r="D670" s="198">
        <f t="shared" si="21"/>
        <v>1.0549029009829791E-3</v>
      </c>
    </row>
    <row r="671" spans="1:4" outlineLevel="1" x14ac:dyDescent="0.25">
      <c r="A671" s="194">
        <v>33802</v>
      </c>
      <c r="B671" s="195">
        <v>415.62</v>
      </c>
      <c r="C671" s="196">
        <f t="shared" si="20"/>
        <v>0.99540163816640315</v>
      </c>
      <c r="D671" s="198">
        <f t="shared" si="21"/>
        <v>-4.5983618335968535E-3</v>
      </c>
    </row>
    <row r="672" spans="1:4" outlineLevel="1" x14ac:dyDescent="0.25">
      <c r="A672" s="194">
        <v>33805</v>
      </c>
      <c r="B672" s="195">
        <v>413.75</v>
      </c>
      <c r="C672" s="196">
        <f t="shared" si="20"/>
        <v>0.99550069775275496</v>
      </c>
      <c r="D672" s="198">
        <f t="shared" si="21"/>
        <v>-4.4993022472450406E-3</v>
      </c>
    </row>
    <row r="673" spans="1:4" outlineLevel="1" x14ac:dyDescent="0.25">
      <c r="A673" s="194">
        <v>33806</v>
      </c>
      <c r="B673" s="195">
        <v>413.76</v>
      </c>
      <c r="C673" s="196">
        <f t="shared" si="20"/>
        <v>1.0000241691842899</v>
      </c>
      <c r="D673" s="198">
        <f t="shared" si="21"/>
        <v>2.4169184289934975E-5</v>
      </c>
    </row>
    <row r="674" spans="1:4" outlineLevel="1" x14ac:dyDescent="0.25">
      <c r="A674" s="194">
        <v>33807</v>
      </c>
      <c r="B674" s="195">
        <v>410.93</v>
      </c>
      <c r="C674" s="196">
        <f t="shared" si="20"/>
        <v>0.99316028615622587</v>
      </c>
      <c r="D674" s="198">
        <f t="shared" si="21"/>
        <v>-6.8397138437741312E-3</v>
      </c>
    </row>
    <row r="675" spans="1:4" outlineLevel="1" x14ac:dyDescent="0.25">
      <c r="A675" s="194">
        <v>33808</v>
      </c>
      <c r="B675" s="195">
        <v>412.08</v>
      </c>
      <c r="C675" s="196">
        <f t="shared" si="20"/>
        <v>1.002798530163288</v>
      </c>
      <c r="D675" s="198">
        <f t="shared" si="21"/>
        <v>2.7985301632880155E-3</v>
      </c>
    </row>
    <row r="676" spans="1:4" outlineLevel="1" x14ac:dyDescent="0.25">
      <c r="A676" s="194">
        <v>33809</v>
      </c>
      <c r="B676" s="195">
        <v>411.6</v>
      </c>
      <c r="C676" s="196">
        <f t="shared" si="20"/>
        <v>0.99883517763541074</v>
      </c>
      <c r="D676" s="198">
        <f t="shared" si="21"/>
        <v>-1.1648223645892575E-3</v>
      </c>
    </row>
    <row r="677" spans="1:4" outlineLevel="1" x14ac:dyDescent="0.25">
      <c r="A677" s="194">
        <v>33812</v>
      </c>
      <c r="B677" s="195">
        <v>411.54</v>
      </c>
      <c r="C677" s="196">
        <f t="shared" si="20"/>
        <v>0.99985422740524776</v>
      </c>
      <c r="D677" s="198">
        <f t="shared" si="21"/>
        <v>-1.4577259475223592E-4</v>
      </c>
    </row>
    <row r="678" spans="1:4" outlineLevel="1" x14ac:dyDescent="0.25">
      <c r="A678" s="194">
        <v>33813</v>
      </c>
      <c r="B678" s="195">
        <v>417.52</v>
      </c>
      <c r="C678" s="196">
        <f t="shared" si="20"/>
        <v>1.0145307868007969</v>
      </c>
      <c r="D678" s="198">
        <f t="shared" si="21"/>
        <v>1.4530786800796891E-2</v>
      </c>
    </row>
    <row r="679" spans="1:4" outlineLevel="1" x14ac:dyDescent="0.25">
      <c r="A679" s="194">
        <v>33814</v>
      </c>
      <c r="B679" s="195">
        <v>422.23</v>
      </c>
      <c r="C679" s="196">
        <f t="shared" si="20"/>
        <v>1.0112808967235103</v>
      </c>
      <c r="D679" s="198">
        <f t="shared" si="21"/>
        <v>1.1280896723510292E-2</v>
      </c>
    </row>
    <row r="680" spans="1:4" outlineLevel="1" x14ac:dyDescent="0.25">
      <c r="A680" s="194">
        <v>33815</v>
      </c>
      <c r="B680" s="195">
        <v>423.92</v>
      </c>
      <c r="C680" s="196">
        <f t="shared" si="20"/>
        <v>1.0040025578476186</v>
      </c>
      <c r="D680" s="198">
        <f t="shared" si="21"/>
        <v>4.0025578476186041E-3</v>
      </c>
    </row>
    <row r="681" spans="1:4" outlineLevel="1" x14ac:dyDescent="0.25">
      <c r="A681" s="194">
        <v>33816</v>
      </c>
      <c r="B681" s="195">
        <v>424.21</v>
      </c>
      <c r="C681" s="196">
        <f t="shared" si="20"/>
        <v>1.0006840913379882</v>
      </c>
      <c r="D681" s="198">
        <f t="shared" si="21"/>
        <v>6.8409133798819077E-4</v>
      </c>
    </row>
    <row r="682" spans="1:4" outlineLevel="1" x14ac:dyDescent="0.25">
      <c r="A682" s="194">
        <v>33819</v>
      </c>
      <c r="B682" s="195">
        <v>425.09</v>
      </c>
      <c r="C682" s="196">
        <f t="shared" si="20"/>
        <v>1.0020744442610972</v>
      </c>
      <c r="D682" s="198">
        <f t="shared" si="21"/>
        <v>2.0744442610971525E-3</v>
      </c>
    </row>
    <row r="683" spans="1:4" outlineLevel="1" x14ac:dyDescent="0.25">
      <c r="A683" s="194">
        <v>33820</v>
      </c>
      <c r="B683" s="195">
        <v>424.36</v>
      </c>
      <c r="C683" s="196">
        <f t="shared" si="20"/>
        <v>0.99828271660119039</v>
      </c>
      <c r="D683" s="198">
        <f t="shared" si="21"/>
        <v>-1.7172833988096103E-3</v>
      </c>
    </row>
    <row r="684" spans="1:4" outlineLevel="1" x14ac:dyDescent="0.25">
      <c r="A684" s="194">
        <v>33821</v>
      </c>
      <c r="B684" s="195">
        <v>422.19</v>
      </c>
      <c r="C684" s="196">
        <f t="shared" si="20"/>
        <v>0.99488641719294935</v>
      </c>
      <c r="D684" s="198">
        <f t="shared" si="21"/>
        <v>-5.1135828070506539E-3</v>
      </c>
    </row>
    <row r="685" spans="1:4" outlineLevel="1" x14ac:dyDescent="0.25">
      <c r="A685" s="194">
        <v>33822</v>
      </c>
      <c r="B685" s="195">
        <v>420.59</v>
      </c>
      <c r="C685" s="196">
        <f t="shared" si="20"/>
        <v>0.9962102370970416</v>
      </c>
      <c r="D685" s="198">
        <f t="shared" si="21"/>
        <v>-3.7897629029584046E-3</v>
      </c>
    </row>
    <row r="686" spans="1:4" outlineLevel="1" x14ac:dyDescent="0.25">
      <c r="A686" s="194">
        <v>33823</v>
      </c>
      <c r="B686" s="195">
        <v>418.88</v>
      </c>
      <c r="C686" s="196">
        <f t="shared" si="20"/>
        <v>0.99593428279321905</v>
      </c>
      <c r="D686" s="198">
        <f t="shared" si="21"/>
        <v>-4.0657172067809499E-3</v>
      </c>
    </row>
    <row r="687" spans="1:4" outlineLevel="1" x14ac:dyDescent="0.25">
      <c r="A687" s="194">
        <v>33826</v>
      </c>
      <c r="B687" s="195">
        <v>419.42</v>
      </c>
      <c r="C687" s="196">
        <f t="shared" si="20"/>
        <v>1.0012891520244462</v>
      </c>
      <c r="D687" s="198">
        <f t="shared" si="21"/>
        <v>1.2891520244462384E-3</v>
      </c>
    </row>
    <row r="688" spans="1:4" outlineLevel="1" x14ac:dyDescent="0.25">
      <c r="A688" s="194">
        <v>33827</v>
      </c>
      <c r="B688" s="195">
        <v>418.9</v>
      </c>
      <c r="C688" s="196">
        <f t="shared" si="20"/>
        <v>0.99876019264698856</v>
      </c>
      <c r="D688" s="198">
        <f t="shared" si="21"/>
        <v>-1.2398073530114351E-3</v>
      </c>
    </row>
    <row r="689" spans="1:4" outlineLevel="1" x14ac:dyDescent="0.25">
      <c r="A689" s="194">
        <v>33828</v>
      </c>
      <c r="B689" s="195">
        <v>417.78</v>
      </c>
      <c r="C689" s="196">
        <f t="shared" si="20"/>
        <v>0.9973263308665552</v>
      </c>
      <c r="D689" s="198">
        <f t="shared" si="21"/>
        <v>-2.6736691334448004E-3</v>
      </c>
    </row>
    <row r="690" spans="1:4" outlineLevel="1" x14ac:dyDescent="0.25">
      <c r="A690" s="194">
        <v>33829</v>
      </c>
      <c r="B690" s="195">
        <v>417.73</v>
      </c>
      <c r="C690" s="196">
        <f t="shared" si="20"/>
        <v>0.99988031978553316</v>
      </c>
      <c r="D690" s="198">
        <f t="shared" si="21"/>
        <v>-1.1968021446684407E-4</v>
      </c>
    </row>
    <row r="691" spans="1:4" outlineLevel="1" x14ac:dyDescent="0.25">
      <c r="A691" s="194">
        <v>33830</v>
      </c>
      <c r="B691" s="195">
        <v>419.91</v>
      </c>
      <c r="C691" s="196">
        <f t="shared" si="20"/>
        <v>1.0052186819237308</v>
      </c>
      <c r="D691" s="198">
        <f t="shared" si="21"/>
        <v>5.2186819237307613E-3</v>
      </c>
    </row>
    <row r="692" spans="1:4" outlineLevel="1" x14ac:dyDescent="0.25">
      <c r="A692" s="194">
        <v>33833</v>
      </c>
      <c r="B692" s="195">
        <v>420.74</v>
      </c>
      <c r="C692" s="196">
        <f t="shared" si="20"/>
        <v>1.0019766140363411</v>
      </c>
      <c r="D692" s="198">
        <f t="shared" si="21"/>
        <v>1.9766140363410845E-3</v>
      </c>
    </row>
    <row r="693" spans="1:4" outlineLevel="1" x14ac:dyDescent="0.25">
      <c r="A693" s="194">
        <v>33834</v>
      </c>
      <c r="B693" s="195">
        <v>421.34</v>
      </c>
      <c r="C693" s="196">
        <f t="shared" si="20"/>
        <v>1.0014260588486952</v>
      </c>
      <c r="D693" s="198">
        <f t="shared" si="21"/>
        <v>1.4260588486951775E-3</v>
      </c>
    </row>
    <row r="694" spans="1:4" outlineLevel="1" x14ac:dyDescent="0.25">
      <c r="A694" s="194">
        <v>33835</v>
      </c>
      <c r="B694" s="195">
        <v>418.19</v>
      </c>
      <c r="C694" s="196">
        <f t="shared" si="20"/>
        <v>0.99252385247068886</v>
      </c>
      <c r="D694" s="198">
        <f t="shared" si="21"/>
        <v>-7.476147529311139E-3</v>
      </c>
    </row>
    <row r="695" spans="1:4" outlineLevel="1" x14ac:dyDescent="0.25">
      <c r="A695" s="194">
        <v>33836</v>
      </c>
      <c r="B695" s="195">
        <v>418.26</v>
      </c>
      <c r="C695" s="196">
        <f t="shared" si="20"/>
        <v>1.0001673880293647</v>
      </c>
      <c r="D695" s="198">
        <f t="shared" si="21"/>
        <v>1.673880293646679E-4</v>
      </c>
    </row>
    <row r="696" spans="1:4" outlineLevel="1" x14ac:dyDescent="0.25">
      <c r="A696" s="194">
        <v>33837</v>
      </c>
      <c r="B696" s="195">
        <v>414.85</v>
      </c>
      <c r="C696" s="196">
        <f t="shared" si="20"/>
        <v>0.99184717639745623</v>
      </c>
      <c r="D696" s="198">
        <f t="shared" si="21"/>
        <v>-8.1528236025437684E-3</v>
      </c>
    </row>
    <row r="697" spans="1:4" outlineLevel="1" x14ac:dyDescent="0.25">
      <c r="A697" s="194">
        <v>33840</v>
      </c>
      <c r="B697" s="195">
        <v>410.72</v>
      </c>
      <c r="C697" s="196">
        <f t="shared" si="20"/>
        <v>0.99004459443172232</v>
      </c>
      <c r="D697" s="198">
        <f t="shared" si="21"/>
        <v>-9.9554055682776754E-3</v>
      </c>
    </row>
    <row r="698" spans="1:4" outlineLevel="1" x14ac:dyDescent="0.25">
      <c r="A698" s="194">
        <v>33841</v>
      </c>
      <c r="B698" s="195">
        <v>411.61</v>
      </c>
      <c r="C698" s="196">
        <f t="shared" si="20"/>
        <v>1.0021669263731983</v>
      </c>
      <c r="D698" s="198">
        <f t="shared" si="21"/>
        <v>2.1669263731982635E-3</v>
      </c>
    </row>
    <row r="699" spans="1:4" outlineLevel="1" x14ac:dyDescent="0.25">
      <c r="A699" s="194">
        <v>33842</v>
      </c>
      <c r="B699" s="195">
        <v>413.51</v>
      </c>
      <c r="C699" s="196">
        <f t="shared" si="20"/>
        <v>1.00461602001895</v>
      </c>
      <c r="D699" s="198">
        <f t="shared" si="21"/>
        <v>4.6160200189500067E-3</v>
      </c>
    </row>
    <row r="700" spans="1:4" outlineLevel="1" x14ac:dyDescent="0.25">
      <c r="A700" s="194">
        <v>33843</v>
      </c>
      <c r="B700" s="195">
        <v>413.53</v>
      </c>
      <c r="C700" s="196">
        <f t="shared" si="20"/>
        <v>1.0000483664240285</v>
      </c>
      <c r="D700" s="198">
        <f t="shared" si="21"/>
        <v>4.8366424028500887E-5</v>
      </c>
    </row>
    <row r="701" spans="1:4" outlineLevel="1" x14ac:dyDescent="0.25">
      <c r="A701" s="194">
        <v>33844</v>
      </c>
      <c r="B701" s="195">
        <v>414.84</v>
      </c>
      <c r="C701" s="196">
        <f t="shared" si="20"/>
        <v>1.0031678475564045</v>
      </c>
      <c r="D701" s="198">
        <f t="shared" si="21"/>
        <v>3.167847556404535E-3</v>
      </c>
    </row>
    <row r="702" spans="1:4" outlineLevel="1" x14ac:dyDescent="0.25">
      <c r="A702" s="194">
        <v>33847</v>
      </c>
      <c r="B702" s="195">
        <v>414.03</v>
      </c>
      <c r="C702" s="196">
        <f t="shared" si="20"/>
        <v>0.99804743997685852</v>
      </c>
      <c r="D702" s="198">
        <f t="shared" si="21"/>
        <v>-1.9525600231414808E-3</v>
      </c>
    </row>
    <row r="703" spans="1:4" outlineLevel="1" x14ac:dyDescent="0.25">
      <c r="A703" s="194">
        <v>33848</v>
      </c>
      <c r="B703" s="195">
        <v>416.07</v>
      </c>
      <c r="C703" s="196">
        <f t="shared" si="20"/>
        <v>1.0049271791899139</v>
      </c>
      <c r="D703" s="198">
        <f t="shared" si="21"/>
        <v>4.9271791899139217E-3</v>
      </c>
    </row>
    <row r="704" spans="1:4" outlineLevel="1" x14ac:dyDescent="0.25">
      <c r="A704" s="194">
        <v>33849</v>
      </c>
      <c r="B704" s="195">
        <v>417.98</v>
      </c>
      <c r="C704" s="196">
        <f t="shared" si="20"/>
        <v>1.0045905737015406</v>
      </c>
      <c r="D704" s="198">
        <f t="shared" si="21"/>
        <v>4.5905737015405901E-3</v>
      </c>
    </row>
    <row r="705" spans="1:4" outlineLevel="1" x14ac:dyDescent="0.25">
      <c r="A705" s="194">
        <v>33850</v>
      </c>
      <c r="B705" s="195">
        <v>417.98</v>
      </c>
      <c r="C705" s="196">
        <f t="shared" si="20"/>
        <v>1</v>
      </c>
      <c r="D705" s="198">
        <f t="shared" si="21"/>
        <v>0</v>
      </c>
    </row>
    <row r="706" spans="1:4" outlineLevel="1" x14ac:dyDescent="0.25">
      <c r="A706" s="194">
        <v>33851</v>
      </c>
      <c r="B706" s="195">
        <v>417.08</v>
      </c>
      <c r="C706" s="196">
        <f t="shared" si="20"/>
        <v>0.99784678692760409</v>
      </c>
      <c r="D706" s="198">
        <f t="shared" si="21"/>
        <v>-2.1532130723959098E-3</v>
      </c>
    </row>
    <row r="707" spans="1:4" outlineLevel="1" x14ac:dyDescent="0.25">
      <c r="A707" s="194">
        <v>33855</v>
      </c>
      <c r="B707" s="195">
        <v>414.44</v>
      </c>
      <c r="C707" s="196">
        <f t="shared" si="20"/>
        <v>0.99367027908314953</v>
      </c>
      <c r="D707" s="198">
        <f t="shared" si="21"/>
        <v>-6.3297209168504676E-3</v>
      </c>
    </row>
    <row r="708" spans="1:4" outlineLevel="1" x14ac:dyDescent="0.25">
      <c r="A708" s="194">
        <v>33856</v>
      </c>
      <c r="B708" s="195">
        <v>416.36</v>
      </c>
      <c r="C708" s="196">
        <f t="shared" si="20"/>
        <v>1.004632757455844</v>
      </c>
      <c r="D708" s="198">
        <f t="shared" si="21"/>
        <v>4.6327574558440165E-3</v>
      </c>
    </row>
    <row r="709" spans="1:4" outlineLevel="1" x14ac:dyDescent="0.25">
      <c r="A709" s="194">
        <v>33857</v>
      </c>
      <c r="B709" s="195">
        <v>419.95</v>
      </c>
      <c r="C709" s="196">
        <f t="shared" si="20"/>
        <v>1.0086223460466903</v>
      </c>
      <c r="D709" s="198">
        <f t="shared" si="21"/>
        <v>8.6223460466903212E-3</v>
      </c>
    </row>
    <row r="710" spans="1:4" outlineLevel="1" x14ac:dyDescent="0.25">
      <c r="A710" s="194">
        <v>33858</v>
      </c>
      <c r="B710" s="195">
        <v>419.58</v>
      </c>
      <c r="C710" s="196">
        <f t="shared" si="20"/>
        <v>0.99911894273127755</v>
      </c>
      <c r="D710" s="198">
        <f t="shared" si="21"/>
        <v>-8.810572687224516E-4</v>
      </c>
    </row>
    <row r="711" spans="1:4" outlineLevel="1" x14ac:dyDescent="0.25">
      <c r="A711" s="194">
        <v>33861</v>
      </c>
      <c r="B711" s="195">
        <v>425.27</v>
      </c>
      <c r="C711" s="196">
        <f t="shared" si="20"/>
        <v>1.0135611802278468</v>
      </c>
      <c r="D711" s="198">
        <f t="shared" si="21"/>
        <v>1.3561180227846803E-2</v>
      </c>
    </row>
    <row r="712" spans="1:4" outlineLevel="1" x14ac:dyDescent="0.25">
      <c r="A712" s="194">
        <v>33862</v>
      </c>
      <c r="B712" s="195">
        <v>419.77</v>
      </c>
      <c r="C712" s="196">
        <f t="shared" si="20"/>
        <v>0.98706703976297416</v>
      </c>
      <c r="D712" s="198">
        <f t="shared" si="21"/>
        <v>-1.2932960237025837E-2</v>
      </c>
    </row>
    <row r="713" spans="1:4" outlineLevel="1" x14ac:dyDescent="0.25">
      <c r="A713" s="194">
        <v>33863</v>
      </c>
      <c r="B713" s="195">
        <v>419.92</v>
      </c>
      <c r="C713" s="196">
        <f t="shared" si="20"/>
        <v>1.0003573385425353</v>
      </c>
      <c r="D713" s="198">
        <f t="shared" si="21"/>
        <v>3.573385425352793E-4</v>
      </c>
    </row>
    <row r="714" spans="1:4" outlineLevel="1" x14ac:dyDescent="0.25">
      <c r="A714" s="194">
        <v>33864</v>
      </c>
      <c r="B714" s="195">
        <v>419.93</v>
      </c>
      <c r="C714" s="196">
        <f t="shared" si="20"/>
        <v>1.000023814059821</v>
      </c>
      <c r="D714" s="198">
        <f t="shared" si="21"/>
        <v>2.3814059820992384E-5</v>
      </c>
    </row>
    <row r="715" spans="1:4" outlineLevel="1" x14ac:dyDescent="0.25">
      <c r="A715" s="194">
        <v>33865</v>
      </c>
      <c r="B715" s="195">
        <v>422.93</v>
      </c>
      <c r="C715" s="196">
        <f t="shared" si="20"/>
        <v>1.0071440478174933</v>
      </c>
      <c r="D715" s="198">
        <f t="shared" si="21"/>
        <v>7.1440478174933375E-3</v>
      </c>
    </row>
    <row r="716" spans="1:4" outlineLevel="1" x14ac:dyDescent="0.25">
      <c r="A716" s="194">
        <v>33868</v>
      </c>
      <c r="B716" s="195">
        <v>422.14</v>
      </c>
      <c r="C716" s="196">
        <f t="shared" si="20"/>
        <v>0.99813207859456643</v>
      </c>
      <c r="D716" s="198">
        <f t="shared" si="21"/>
        <v>-1.8679214054335702E-3</v>
      </c>
    </row>
    <row r="717" spans="1:4" outlineLevel="1" x14ac:dyDescent="0.25">
      <c r="A717" s="194">
        <v>33869</v>
      </c>
      <c r="B717" s="195">
        <v>417.14</v>
      </c>
      <c r="C717" s="196">
        <f t="shared" si="20"/>
        <v>0.98815558819349036</v>
      </c>
      <c r="D717" s="198">
        <f t="shared" si="21"/>
        <v>-1.1844411806509636E-2</v>
      </c>
    </row>
    <row r="718" spans="1:4" outlineLevel="1" x14ac:dyDescent="0.25">
      <c r="A718" s="194">
        <v>33870</v>
      </c>
      <c r="B718" s="195">
        <v>417.44</v>
      </c>
      <c r="C718" s="196">
        <f t="shared" si="20"/>
        <v>1.0007191830081028</v>
      </c>
      <c r="D718" s="198">
        <f t="shared" si="21"/>
        <v>7.1918300810280833E-4</v>
      </c>
    </row>
    <row r="719" spans="1:4" outlineLevel="1" x14ac:dyDescent="0.25">
      <c r="A719" s="194">
        <v>33871</v>
      </c>
      <c r="B719" s="195">
        <v>418.47</v>
      </c>
      <c r="C719" s="196">
        <f t="shared" si="20"/>
        <v>1.0024674204676123</v>
      </c>
      <c r="D719" s="198">
        <f t="shared" si="21"/>
        <v>2.4674204676122802E-3</v>
      </c>
    </row>
    <row r="720" spans="1:4" outlineLevel="1" x14ac:dyDescent="0.25">
      <c r="A720" s="194">
        <v>33872</v>
      </c>
      <c r="B720" s="195">
        <v>414.35</v>
      </c>
      <c r="C720" s="196">
        <f t="shared" si="20"/>
        <v>0.99015461084426604</v>
      </c>
      <c r="D720" s="198">
        <f t="shared" si="21"/>
        <v>-9.8453891557339634E-3</v>
      </c>
    </row>
    <row r="721" spans="1:4" outlineLevel="1" x14ac:dyDescent="0.25">
      <c r="A721" s="194">
        <v>33875</v>
      </c>
      <c r="B721" s="195">
        <v>416.62</v>
      </c>
      <c r="C721" s="196">
        <f t="shared" si="20"/>
        <v>1.0054784602389284</v>
      </c>
      <c r="D721" s="198">
        <f t="shared" si="21"/>
        <v>5.4784602389283954E-3</v>
      </c>
    </row>
    <row r="722" spans="1:4" outlineLevel="1" x14ac:dyDescent="0.25">
      <c r="A722" s="194">
        <v>33876</v>
      </c>
      <c r="B722" s="195">
        <v>416.8</v>
      </c>
      <c r="C722" s="196">
        <f t="shared" si="20"/>
        <v>1.0004320483894196</v>
      </c>
      <c r="D722" s="198">
        <f t="shared" si="21"/>
        <v>4.3204838941957036E-4</v>
      </c>
    </row>
    <row r="723" spans="1:4" outlineLevel="1" x14ac:dyDescent="0.25">
      <c r="A723" s="194">
        <v>33877</v>
      </c>
      <c r="B723" s="195">
        <v>417.8</v>
      </c>
      <c r="C723" s="196">
        <f t="shared" si="20"/>
        <v>1.0023992322456814</v>
      </c>
      <c r="D723" s="198">
        <f t="shared" si="21"/>
        <v>2.399232245681393E-3</v>
      </c>
    </row>
    <row r="724" spans="1:4" outlineLevel="1" x14ac:dyDescent="0.25">
      <c r="A724" s="194">
        <v>33878</v>
      </c>
      <c r="B724" s="195">
        <v>416.29</v>
      </c>
      <c r="C724" s="196">
        <f t="shared" si="20"/>
        <v>0.99638583054092866</v>
      </c>
      <c r="D724" s="198">
        <f t="shared" si="21"/>
        <v>-3.6141694590713369E-3</v>
      </c>
    </row>
    <row r="725" spans="1:4" outlineLevel="1" x14ac:dyDescent="0.25">
      <c r="A725" s="194">
        <v>33879</v>
      </c>
      <c r="B725" s="195">
        <v>410.47</v>
      </c>
      <c r="C725" s="196">
        <f t="shared" si="20"/>
        <v>0.98601936150279856</v>
      </c>
      <c r="D725" s="198">
        <f t="shared" si="21"/>
        <v>-1.3980638497201436E-2</v>
      </c>
    </row>
    <row r="726" spans="1:4" outlineLevel="1" x14ac:dyDescent="0.25">
      <c r="A726" s="194">
        <v>33882</v>
      </c>
      <c r="B726" s="195">
        <v>407.57</v>
      </c>
      <c r="C726" s="196">
        <f t="shared" si="20"/>
        <v>0.99293492825297824</v>
      </c>
      <c r="D726" s="198">
        <f t="shared" si="21"/>
        <v>-7.0650717470217561E-3</v>
      </c>
    </row>
    <row r="727" spans="1:4" outlineLevel="1" x14ac:dyDescent="0.25">
      <c r="A727" s="194">
        <v>33883</v>
      </c>
      <c r="B727" s="195">
        <v>407.18</v>
      </c>
      <c r="C727" s="196">
        <f t="shared" si="20"/>
        <v>0.99904310915916283</v>
      </c>
      <c r="D727" s="198">
        <f t="shared" si="21"/>
        <v>-9.5689084083716569E-4</v>
      </c>
    </row>
    <row r="728" spans="1:4" outlineLevel="1" x14ac:dyDescent="0.25">
      <c r="A728" s="194">
        <v>33884</v>
      </c>
      <c r="B728" s="195">
        <v>404.25</v>
      </c>
      <c r="C728" s="196">
        <f t="shared" si="20"/>
        <v>0.9928041652340488</v>
      </c>
      <c r="D728" s="198">
        <f t="shared" si="21"/>
        <v>-7.1958347659512034E-3</v>
      </c>
    </row>
    <row r="729" spans="1:4" outlineLevel="1" x14ac:dyDescent="0.25">
      <c r="A729" s="194">
        <v>33885</v>
      </c>
      <c r="B729" s="195">
        <v>407.75</v>
      </c>
      <c r="C729" s="196">
        <f t="shared" si="20"/>
        <v>1.0086580086580086</v>
      </c>
      <c r="D729" s="198">
        <f t="shared" si="21"/>
        <v>8.6580086580085869E-3</v>
      </c>
    </row>
    <row r="730" spans="1:4" outlineLevel="1" x14ac:dyDescent="0.25">
      <c r="A730" s="194">
        <v>33886</v>
      </c>
      <c r="B730" s="195">
        <v>402.66</v>
      </c>
      <c r="C730" s="196">
        <f t="shared" si="20"/>
        <v>0.98751686082158197</v>
      </c>
      <c r="D730" s="198">
        <f t="shared" si="21"/>
        <v>-1.2483139178418035E-2</v>
      </c>
    </row>
    <row r="731" spans="1:4" outlineLevel="1" x14ac:dyDescent="0.25">
      <c r="A731" s="194">
        <v>33889</v>
      </c>
      <c r="B731" s="195">
        <v>407.44</v>
      </c>
      <c r="C731" s="196">
        <f t="shared" si="20"/>
        <v>1.0118710574678389</v>
      </c>
      <c r="D731" s="198">
        <f t="shared" si="21"/>
        <v>1.1871057467838897E-2</v>
      </c>
    </row>
    <row r="732" spans="1:4" outlineLevel="1" x14ac:dyDescent="0.25">
      <c r="A732" s="194">
        <v>33890</v>
      </c>
      <c r="B732" s="195">
        <v>409.3</v>
      </c>
      <c r="C732" s="196">
        <f t="shared" si="20"/>
        <v>1.0045650893383076</v>
      </c>
      <c r="D732" s="198">
        <f t="shared" si="21"/>
        <v>4.5650893383075708E-3</v>
      </c>
    </row>
    <row r="733" spans="1:4" outlineLevel="1" x14ac:dyDescent="0.25">
      <c r="A733" s="194">
        <v>33891</v>
      </c>
      <c r="B733" s="195">
        <v>409.37</v>
      </c>
      <c r="C733" s="196">
        <f t="shared" ref="C733:C796" si="22">B733/B732</f>
        <v>1.0001710236989982</v>
      </c>
      <c r="D733" s="198">
        <f t="shared" ref="D733:D796" si="23">C733-1</f>
        <v>1.7102369899824055E-4</v>
      </c>
    </row>
    <row r="734" spans="1:4" outlineLevel="1" x14ac:dyDescent="0.25">
      <c r="A734" s="194">
        <v>33892</v>
      </c>
      <c r="B734" s="195">
        <v>409.6</v>
      </c>
      <c r="C734" s="196">
        <f t="shared" si="22"/>
        <v>1.0005618389232236</v>
      </c>
      <c r="D734" s="198">
        <f t="shared" si="23"/>
        <v>5.6183892322358986E-4</v>
      </c>
    </row>
    <row r="735" spans="1:4" outlineLevel="1" x14ac:dyDescent="0.25">
      <c r="A735" s="194">
        <v>33893</v>
      </c>
      <c r="B735" s="195">
        <v>411.73</v>
      </c>
      <c r="C735" s="196">
        <f t="shared" si="22"/>
        <v>1.0052001953125</v>
      </c>
      <c r="D735" s="198">
        <f t="shared" si="23"/>
        <v>5.2001953125000444E-3</v>
      </c>
    </row>
    <row r="736" spans="1:4" outlineLevel="1" x14ac:dyDescent="0.25">
      <c r="A736" s="194">
        <v>33896</v>
      </c>
      <c r="B736" s="195">
        <v>414.98</v>
      </c>
      <c r="C736" s="196">
        <f t="shared" si="22"/>
        <v>1.0078935224540355</v>
      </c>
      <c r="D736" s="198">
        <f t="shared" si="23"/>
        <v>7.8935224540355176E-3</v>
      </c>
    </row>
    <row r="737" spans="1:4" outlineLevel="1" x14ac:dyDescent="0.25">
      <c r="A737" s="194">
        <v>33897</v>
      </c>
      <c r="B737" s="195">
        <v>415.48</v>
      </c>
      <c r="C737" s="196">
        <f t="shared" si="22"/>
        <v>1.0012048773434865</v>
      </c>
      <c r="D737" s="198">
        <f t="shared" si="23"/>
        <v>1.2048773434865101E-3</v>
      </c>
    </row>
    <row r="738" spans="1:4" outlineLevel="1" x14ac:dyDescent="0.25">
      <c r="A738" s="194">
        <v>33898</v>
      </c>
      <c r="B738" s="195">
        <v>415.67</v>
      </c>
      <c r="C738" s="196">
        <f t="shared" si="22"/>
        <v>1.0004573023972272</v>
      </c>
      <c r="D738" s="198">
        <f t="shared" si="23"/>
        <v>4.5730239722718835E-4</v>
      </c>
    </row>
    <row r="739" spans="1:4" outlineLevel="1" x14ac:dyDescent="0.25">
      <c r="A739" s="194">
        <v>33899</v>
      </c>
      <c r="B739" s="195">
        <v>414.9</v>
      </c>
      <c r="C739" s="196">
        <f t="shared" si="22"/>
        <v>0.998147568985012</v>
      </c>
      <c r="D739" s="198">
        <f t="shared" si="23"/>
        <v>-1.8524310149879986E-3</v>
      </c>
    </row>
    <row r="740" spans="1:4" outlineLevel="1" x14ac:dyDescent="0.25">
      <c r="A740" s="194">
        <v>33900</v>
      </c>
      <c r="B740" s="195">
        <v>414.1</v>
      </c>
      <c r="C740" s="196">
        <f t="shared" si="22"/>
        <v>0.99807182453603294</v>
      </c>
      <c r="D740" s="198">
        <f t="shared" si="23"/>
        <v>-1.9281754639670634E-3</v>
      </c>
    </row>
    <row r="741" spans="1:4" outlineLevel="1" x14ac:dyDescent="0.25">
      <c r="A741" s="194">
        <v>33903</v>
      </c>
      <c r="B741" s="195">
        <v>418.16</v>
      </c>
      <c r="C741" s="196">
        <f t="shared" si="22"/>
        <v>1.0098043950736537</v>
      </c>
      <c r="D741" s="198">
        <f t="shared" si="23"/>
        <v>9.8043950736537155E-3</v>
      </c>
    </row>
    <row r="742" spans="1:4" outlineLevel="1" x14ac:dyDescent="0.25">
      <c r="A742" s="194">
        <v>33904</v>
      </c>
      <c r="B742" s="195">
        <v>418.49</v>
      </c>
      <c r="C742" s="196">
        <f t="shared" si="22"/>
        <v>1.0007891716089534</v>
      </c>
      <c r="D742" s="198">
        <f t="shared" si="23"/>
        <v>7.8917160895342064E-4</v>
      </c>
    </row>
    <row r="743" spans="1:4" outlineLevel="1" x14ac:dyDescent="0.25">
      <c r="A743" s="194">
        <v>33905</v>
      </c>
      <c r="B743" s="195">
        <v>420.13</v>
      </c>
      <c r="C743" s="196">
        <f t="shared" si="22"/>
        <v>1.0039188511075534</v>
      </c>
      <c r="D743" s="198">
        <f t="shared" si="23"/>
        <v>3.9188511075534116E-3</v>
      </c>
    </row>
    <row r="744" spans="1:4" outlineLevel="1" x14ac:dyDescent="0.25">
      <c r="A744" s="194">
        <v>33906</v>
      </c>
      <c r="B744" s="195">
        <v>420.86</v>
      </c>
      <c r="C744" s="196">
        <f t="shared" si="22"/>
        <v>1.0017375574227025</v>
      </c>
      <c r="D744" s="198">
        <f t="shared" si="23"/>
        <v>1.7375574227025403E-3</v>
      </c>
    </row>
    <row r="745" spans="1:4" outlineLevel="1" x14ac:dyDescent="0.25">
      <c r="A745" s="194">
        <v>33907</v>
      </c>
      <c r="B745" s="195">
        <v>418.68</v>
      </c>
      <c r="C745" s="196">
        <f t="shared" si="22"/>
        <v>0.99482013020957083</v>
      </c>
      <c r="D745" s="198">
        <f t="shared" si="23"/>
        <v>-5.1798697904291702E-3</v>
      </c>
    </row>
    <row r="746" spans="1:4" outlineLevel="1" x14ac:dyDescent="0.25">
      <c r="A746" s="194">
        <v>33910</v>
      </c>
      <c r="B746" s="195">
        <v>422.75</v>
      </c>
      <c r="C746" s="196">
        <f t="shared" si="22"/>
        <v>1.0097210279927391</v>
      </c>
      <c r="D746" s="198">
        <f t="shared" si="23"/>
        <v>9.7210279927391063E-3</v>
      </c>
    </row>
    <row r="747" spans="1:4" outlineLevel="1" x14ac:dyDescent="0.25">
      <c r="A747" s="194">
        <v>33911</v>
      </c>
      <c r="B747" s="195">
        <v>419.92</v>
      </c>
      <c r="C747" s="196">
        <f t="shared" si="22"/>
        <v>0.99330573625073926</v>
      </c>
      <c r="D747" s="198">
        <f t="shared" si="23"/>
        <v>-6.6942637492607426E-3</v>
      </c>
    </row>
    <row r="748" spans="1:4" outlineLevel="1" x14ac:dyDescent="0.25">
      <c r="A748" s="194">
        <v>33912</v>
      </c>
      <c r="B748" s="195">
        <v>417.11</v>
      </c>
      <c r="C748" s="196">
        <f t="shared" si="22"/>
        <v>0.99330824919032201</v>
      </c>
      <c r="D748" s="198">
        <f t="shared" si="23"/>
        <v>-6.6917508096779876E-3</v>
      </c>
    </row>
    <row r="749" spans="1:4" outlineLevel="1" x14ac:dyDescent="0.25">
      <c r="A749" s="194">
        <v>33913</v>
      </c>
      <c r="B749" s="195">
        <v>418.34</v>
      </c>
      <c r="C749" s="196">
        <f t="shared" si="22"/>
        <v>1.0029488624103953</v>
      </c>
      <c r="D749" s="198">
        <f t="shared" si="23"/>
        <v>2.9488624103952699E-3</v>
      </c>
    </row>
    <row r="750" spans="1:4" outlineLevel="1" x14ac:dyDescent="0.25">
      <c r="A750" s="194">
        <v>33914</v>
      </c>
      <c r="B750" s="195">
        <v>417.58</v>
      </c>
      <c r="C750" s="196">
        <f t="shared" si="22"/>
        <v>0.998183295883731</v>
      </c>
      <c r="D750" s="198">
        <f t="shared" si="23"/>
        <v>-1.8167041162689967E-3</v>
      </c>
    </row>
    <row r="751" spans="1:4" outlineLevel="1" x14ac:dyDescent="0.25">
      <c r="A751" s="194">
        <v>33917</v>
      </c>
      <c r="B751" s="195">
        <v>418.59</v>
      </c>
      <c r="C751" s="196">
        <f t="shared" si="22"/>
        <v>1.0024186982135159</v>
      </c>
      <c r="D751" s="198">
        <f t="shared" si="23"/>
        <v>2.4186982135159241E-3</v>
      </c>
    </row>
    <row r="752" spans="1:4" outlineLevel="1" x14ac:dyDescent="0.25">
      <c r="A752" s="194">
        <v>33918</v>
      </c>
      <c r="B752" s="195">
        <v>418.62</v>
      </c>
      <c r="C752" s="196">
        <f t="shared" si="22"/>
        <v>1.0000716691750879</v>
      </c>
      <c r="D752" s="198">
        <f t="shared" si="23"/>
        <v>7.1669175087940573E-5</v>
      </c>
    </row>
    <row r="753" spans="1:4" outlineLevel="1" x14ac:dyDescent="0.25">
      <c r="A753" s="194">
        <v>33919</v>
      </c>
      <c r="B753" s="195">
        <v>422.2</v>
      </c>
      <c r="C753" s="196">
        <f t="shared" si="22"/>
        <v>1.0085519086522383</v>
      </c>
      <c r="D753" s="198">
        <f t="shared" si="23"/>
        <v>8.5519086522383159E-3</v>
      </c>
    </row>
    <row r="754" spans="1:4" outlineLevel="1" x14ac:dyDescent="0.25">
      <c r="A754" s="194">
        <v>33920</v>
      </c>
      <c r="B754" s="195">
        <v>422.87</v>
      </c>
      <c r="C754" s="196">
        <f t="shared" si="22"/>
        <v>1.0015869256276646</v>
      </c>
      <c r="D754" s="198">
        <f t="shared" si="23"/>
        <v>1.5869256276646038E-3</v>
      </c>
    </row>
    <row r="755" spans="1:4" outlineLevel="1" x14ac:dyDescent="0.25">
      <c r="A755" s="194">
        <v>33921</v>
      </c>
      <c r="B755" s="195">
        <v>422.43</v>
      </c>
      <c r="C755" s="196">
        <f t="shared" si="22"/>
        <v>0.99895949109655446</v>
      </c>
      <c r="D755" s="198">
        <f t="shared" si="23"/>
        <v>-1.0405089034455361E-3</v>
      </c>
    </row>
    <row r="756" spans="1:4" outlineLevel="1" x14ac:dyDescent="0.25">
      <c r="A756" s="194">
        <v>33924</v>
      </c>
      <c r="B756" s="195">
        <v>420.68</v>
      </c>
      <c r="C756" s="196">
        <f t="shared" si="22"/>
        <v>0.99585730180148191</v>
      </c>
      <c r="D756" s="198">
        <f t="shared" si="23"/>
        <v>-4.1426981985180911E-3</v>
      </c>
    </row>
    <row r="757" spans="1:4" outlineLevel="1" x14ac:dyDescent="0.25">
      <c r="A757" s="194">
        <v>33925</v>
      </c>
      <c r="B757" s="195">
        <v>419.27</v>
      </c>
      <c r="C757" s="196">
        <f t="shared" si="22"/>
        <v>0.99664828373110192</v>
      </c>
      <c r="D757" s="198">
        <f t="shared" si="23"/>
        <v>-3.3517162688980751E-3</v>
      </c>
    </row>
    <row r="758" spans="1:4" outlineLevel="1" x14ac:dyDescent="0.25">
      <c r="A758" s="194">
        <v>33926</v>
      </c>
      <c r="B758" s="195">
        <v>422.85</v>
      </c>
      <c r="C758" s="196">
        <f t="shared" si="22"/>
        <v>1.0085386505116036</v>
      </c>
      <c r="D758" s="198">
        <f t="shared" si="23"/>
        <v>8.5386505116036293E-3</v>
      </c>
    </row>
    <row r="759" spans="1:4" outlineLevel="1" x14ac:dyDescent="0.25">
      <c r="A759" s="194">
        <v>33927</v>
      </c>
      <c r="B759" s="195">
        <v>423.61</v>
      </c>
      <c r="C759" s="196">
        <f t="shared" si="22"/>
        <v>1.0017973276575618</v>
      </c>
      <c r="D759" s="198">
        <f t="shared" si="23"/>
        <v>1.797327657561798E-3</v>
      </c>
    </row>
    <row r="760" spans="1:4" outlineLevel="1" x14ac:dyDescent="0.25">
      <c r="A760" s="194">
        <v>33928</v>
      </c>
      <c r="B760" s="195">
        <v>426.65</v>
      </c>
      <c r="C760" s="196">
        <f t="shared" si="22"/>
        <v>1.0071764122659994</v>
      </c>
      <c r="D760" s="198">
        <f t="shared" si="23"/>
        <v>7.1764122659994101E-3</v>
      </c>
    </row>
    <row r="761" spans="1:4" outlineLevel="1" x14ac:dyDescent="0.25">
      <c r="A761" s="194">
        <v>33931</v>
      </c>
      <c r="B761" s="195">
        <v>425.12</v>
      </c>
      <c r="C761" s="196">
        <f t="shared" si="22"/>
        <v>0.99641392241884452</v>
      </c>
      <c r="D761" s="198">
        <f t="shared" si="23"/>
        <v>-3.5860775811554779E-3</v>
      </c>
    </row>
    <row r="762" spans="1:4" outlineLevel="1" x14ac:dyDescent="0.25">
      <c r="A762" s="194">
        <v>33932</v>
      </c>
      <c r="B762" s="195">
        <v>427.59</v>
      </c>
      <c r="C762" s="196">
        <f t="shared" si="22"/>
        <v>1.0058101242002258</v>
      </c>
      <c r="D762" s="198">
        <f t="shared" si="23"/>
        <v>5.8101242002257525E-3</v>
      </c>
    </row>
    <row r="763" spans="1:4" outlineLevel="1" x14ac:dyDescent="0.25">
      <c r="A763" s="194">
        <v>33933</v>
      </c>
      <c r="B763" s="195">
        <v>429.19</v>
      </c>
      <c r="C763" s="196">
        <f t="shared" si="22"/>
        <v>1.0037419022895766</v>
      </c>
      <c r="D763" s="198">
        <f t="shared" si="23"/>
        <v>3.7419022895766041E-3</v>
      </c>
    </row>
    <row r="764" spans="1:4" outlineLevel="1" x14ac:dyDescent="0.25">
      <c r="A764" s="194">
        <v>33935</v>
      </c>
      <c r="B764" s="195">
        <v>430.16</v>
      </c>
      <c r="C764" s="196">
        <f t="shared" si="22"/>
        <v>1.0022600712970946</v>
      </c>
      <c r="D764" s="198">
        <f t="shared" si="23"/>
        <v>2.2600712970946013E-3</v>
      </c>
    </row>
    <row r="765" spans="1:4" outlineLevel="1" x14ac:dyDescent="0.25">
      <c r="A765" s="194">
        <v>33938</v>
      </c>
      <c r="B765" s="195">
        <v>431.35</v>
      </c>
      <c r="C765" s="196">
        <f t="shared" si="22"/>
        <v>1.0027664124976752</v>
      </c>
      <c r="D765" s="198">
        <f t="shared" si="23"/>
        <v>2.7664124976751747E-3</v>
      </c>
    </row>
    <row r="766" spans="1:4" outlineLevel="1" x14ac:dyDescent="0.25">
      <c r="A766" s="194">
        <v>33939</v>
      </c>
      <c r="B766" s="195">
        <v>430.78</v>
      </c>
      <c r="C766" s="196">
        <f t="shared" si="22"/>
        <v>0.99867856728874449</v>
      </c>
      <c r="D766" s="198">
        <f t="shared" si="23"/>
        <v>-1.3214327112555102E-3</v>
      </c>
    </row>
    <row r="767" spans="1:4" outlineLevel="1" x14ac:dyDescent="0.25">
      <c r="A767" s="194">
        <v>33940</v>
      </c>
      <c r="B767" s="195">
        <v>429.89</v>
      </c>
      <c r="C767" s="196">
        <f t="shared" si="22"/>
        <v>0.99793398022192303</v>
      </c>
      <c r="D767" s="198">
        <f t="shared" si="23"/>
        <v>-2.0660197780769662E-3</v>
      </c>
    </row>
    <row r="768" spans="1:4" outlineLevel="1" x14ac:dyDescent="0.25">
      <c r="A768" s="194">
        <v>33941</v>
      </c>
      <c r="B768" s="195">
        <v>429.91</v>
      </c>
      <c r="C768" s="196">
        <f t="shared" si="22"/>
        <v>1.000046523529275</v>
      </c>
      <c r="D768" s="198">
        <f t="shared" si="23"/>
        <v>4.6523529275033226E-5</v>
      </c>
    </row>
    <row r="769" spans="1:4" outlineLevel="1" x14ac:dyDescent="0.25">
      <c r="A769" s="194">
        <v>33942</v>
      </c>
      <c r="B769" s="195">
        <v>432.06</v>
      </c>
      <c r="C769" s="196">
        <f t="shared" si="22"/>
        <v>1.0050010467307111</v>
      </c>
      <c r="D769" s="198">
        <f t="shared" si="23"/>
        <v>5.0010467307111117E-3</v>
      </c>
    </row>
    <row r="770" spans="1:4" outlineLevel="1" x14ac:dyDescent="0.25">
      <c r="A770" s="194">
        <v>33945</v>
      </c>
      <c r="B770" s="195">
        <v>435.31</v>
      </c>
      <c r="C770" s="196">
        <f t="shared" si="22"/>
        <v>1.0075221034115631</v>
      </c>
      <c r="D770" s="198">
        <f t="shared" si="23"/>
        <v>7.5221034115631191E-3</v>
      </c>
    </row>
    <row r="771" spans="1:4" outlineLevel="1" x14ac:dyDescent="0.25">
      <c r="A771" s="194">
        <v>33946</v>
      </c>
      <c r="B771" s="195">
        <v>436.99</v>
      </c>
      <c r="C771" s="196">
        <f t="shared" si="22"/>
        <v>1.0038593186464819</v>
      </c>
      <c r="D771" s="198">
        <f t="shared" si="23"/>
        <v>3.859318646481924E-3</v>
      </c>
    </row>
    <row r="772" spans="1:4" outlineLevel="1" x14ac:dyDescent="0.25">
      <c r="A772" s="194">
        <v>33947</v>
      </c>
      <c r="B772" s="195">
        <v>435.65</v>
      </c>
      <c r="C772" s="196">
        <f t="shared" si="22"/>
        <v>0.99693356827387347</v>
      </c>
      <c r="D772" s="198">
        <f t="shared" si="23"/>
        <v>-3.0664317261265284E-3</v>
      </c>
    </row>
    <row r="773" spans="1:4" outlineLevel="1" x14ac:dyDescent="0.25">
      <c r="A773" s="194">
        <v>33948</v>
      </c>
      <c r="B773" s="195">
        <v>434.64</v>
      </c>
      <c r="C773" s="196">
        <f t="shared" si="22"/>
        <v>0.99768162515781023</v>
      </c>
      <c r="D773" s="198">
        <f t="shared" si="23"/>
        <v>-2.3183748421897743E-3</v>
      </c>
    </row>
    <row r="774" spans="1:4" outlineLevel="1" x14ac:dyDescent="0.25">
      <c r="A774" s="194">
        <v>33949</v>
      </c>
      <c r="B774" s="195">
        <v>433.73</v>
      </c>
      <c r="C774" s="196">
        <f t="shared" si="22"/>
        <v>0.99790631327075285</v>
      </c>
      <c r="D774" s="198">
        <f t="shared" si="23"/>
        <v>-2.0936867292471462E-3</v>
      </c>
    </row>
    <row r="775" spans="1:4" outlineLevel="1" x14ac:dyDescent="0.25">
      <c r="A775" s="194">
        <v>33952</v>
      </c>
      <c r="B775" s="195">
        <v>432.84</v>
      </c>
      <c r="C775" s="196">
        <f t="shared" si="22"/>
        <v>0.99794803218592198</v>
      </c>
      <c r="D775" s="198">
        <f t="shared" si="23"/>
        <v>-2.0519678140780151E-3</v>
      </c>
    </row>
    <row r="776" spans="1:4" outlineLevel="1" x14ac:dyDescent="0.25">
      <c r="A776" s="194">
        <v>33953</v>
      </c>
      <c r="B776" s="195">
        <v>432.57</v>
      </c>
      <c r="C776" s="196">
        <f t="shared" si="22"/>
        <v>0.99937621291932355</v>
      </c>
      <c r="D776" s="198">
        <f t="shared" si="23"/>
        <v>-6.2378708067645228E-4</v>
      </c>
    </row>
    <row r="777" spans="1:4" outlineLevel="1" x14ac:dyDescent="0.25">
      <c r="A777" s="194">
        <v>33954</v>
      </c>
      <c r="B777" s="195">
        <v>431.52</v>
      </c>
      <c r="C777" s="196">
        <f t="shared" si="22"/>
        <v>0.99757264720160899</v>
      </c>
      <c r="D777" s="198">
        <f t="shared" si="23"/>
        <v>-2.4273527983910137E-3</v>
      </c>
    </row>
    <row r="778" spans="1:4" outlineLevel="1" x14ac:dyDescent="0.25">
      <c r="A778" s="194">
        <v>33955</v>
      </c>
      <c r="B778" s="195">
        <v>435.43</v>
      </c>
      <c r="C778" s="196">
        <f t="shared" si="22"/>
        <v>1.0090609936967001</v>
      </c>
      <c r="D778" s="198">
        <f t="shared" si="23"/>
        <v>9.0609936967001037E-3</v>
      </c>
    </row>
    <row r="779" spans="1:4" outlineLevel="1" x14ac:dyDescent="0.25">
      <c r="A779" s="194">
        <v>33956</v>
      </c>
      <c r="B779" s="195">
        <v>441.28</v>
      </c>
      <c r="C779" s="196">
        <f t="shared" si="22"/>
        <v>1.0134349952920101</v>
      </c>
      <c r="D779" s="198">
        <f t="shared" si="23"/>
        <v>1.3434995292010088E-2</v>
      </c>
    </row>
    <row r="780" spans="1:4" outlineLevel="1" x14ac:dyDescent="0.25">
      <c r="A780" s="194">
        <v>33959</v>
      </c>
      <c r="B780" s="195">
        <v>440.7</v>
      </c>
      <c r="C780" s="196">
        <f t="shared" si="22"/>
        <v>0.99868564176939811</v>
      </c>
      <c r="D780" s="198">
        <f t="shared" si="23"/>
        <v>-1.3143582306018864E-3</v>
      </c>
    </row>
    <row r="781" spans="1:4" outlineLevel="1" x14ac:dyDescent="0.25">
      <c r="A781" s="194">
        <v>33960</v>
      </c>
      <c r="B781" s="195">
        <v>440.31</v>
      </c>
      <c r="C781" s="196">
        <f t="shared" si="22"/>
        <v>0.99911504424778763</v>
      </c>
      <c r="D781" s="198">
        <f t="shared" si="23"/>
        <v>-8.8495575221236855E-4</v>
      </c>
    </row>
    <row r="782" spans="1:4" outlineLevel="1" x14ac:dyDescent="0.25">
      <c r="A782" s="194">
        <v>33961</v>
      </c>
      <c r="B782" s="195">
        <v>439.03</v>
      </c>
      <c r="C782" s="196">
        <f t="shared" si="22"/>
        <v>0.9970929572346755</v>
      </c>
      <c r="D782" s="198">
        <f t="shared" si="23"/>
        <v>-2.9070427653244968E-3</v>
      </c>
    </row>
    <row r="783" spans="1:4" outlineLevel="1" x14ac:dyDescent="0.25">
      <c r="A783" s="194">
        <v>33962</v>
      </c>
      <c r="B783" s="195">
        <v>439.77</v>
      </c>
      <c r="C783" s="196">
        <f t="shared" si="22"/>
        <v>1.0016855340181765</v>
      </c>
      <c r="D783" s="198">
        <f t="shared" si="23"/>
        <v>1.6855340181765044E-3</v>
      </c>
    </row>
    <row r="784" spans="1:4" outlineLevel="1" x14ac:dyDescent="0.25">
      <c r="A784" s="194">
        <v>33966</v>
      </c>
      <c r="B784" s="195">
        <v>439.15</v>
      </c>
      <c r="C784" s="196">
        <f t="shared" si="22"/>
        <v>0.99859017213543444</v>
      </c>
      <c r="D784" s="198">
        <f t="shared" si="23"/>
        <v>-1.4098278645655604E-3</v>
      </c>
    </row>
    <row r="785" spans="1:4" outlineLevel="1" x14ac:dyDescent="0.25">
      <c r="A785" s="194">
        <v>33967</v>
      </c>
      <c r="B785" s="195">
        <v>437.98</v>
      </c>
      <c r="C785" s="196">
        <f t="shared" si="22"/>
        <v>0.9973357622680179</v>
      </c>
      <c r="D785" s="198">
        <f t="shared" si="23"/>
        <v>-2.6642377319820998E-3</v>
      </c>
    </row>
    <row r="786" spans="1:4" outlineLevel="1" x14ac:dyDescent="0.25">
      <c r="A786" s="194">
        <v>33968</v>
      </c>
      <c r="B786" s="195">
        <v>438.82</v>
      </c>
      <c r="C786" s="196">
        <f t="shared" si="22"/>
        <v>1.0019178957943284</v>
      </c>
      <c r="D786" s="198">
        <f t="shared" si="23"/>
        <v>1.9178957943284392E-3</v>
      </c>
    </row>
    <row r="787" spans="1:4" outlineLevel="1" x14ac:dyDescent="0.25">
      <c r="A787" s="194">
        <v>33969</v>
      </c>
      <c r="B787" s="195">
        <v>435.71</v>
      </c>
      <c r="C787" s="196">
        <f t="shared" si="22"/>
        <v>0.99291281163119272</v>
      </c>
      <c r="D787" s="198">
        <f t="shared" si="23"/>
        <v>-7.0871883688072845E-3</v>
      </c>
    </row>
    <row r="788" spans="1:4" outlineLevel="1" x14ac:dyDescent="0.25">
      <c r="A788" s="194">
        <v>33973</v>
      </c>
      <c r="B788" s="195">
        <v>435.38</v>
      </c>
      <c r="C788" s="196">
        <f t="shared" si="22"/>
        <v>0.99924261550113613</v>
      </c>
      <c r="D788" s="198">
        <f t="shared" si="23"/>
        <v>-7.5738449886386672E-4</v>
      </c>
    </row>
    <row r="789" spans="1:4" outlineLevel="1" x14ac:dyDescent="0.25">
      <c r="A789" s="194">
        <v>33974</v>
      </c>
      <c r="B789" s="195">
        <v>434.34</v>
      </c>
      <c r="C789" s="196">
        <f t="shared" si="22"/>
        <v>0.99761128209839678</v>
      </c>
      <c r="D789" s="198">
        <f t="shared" si="23"/>
        <v>-2.3887179016032212E-3</v>
      </c>
    </row>
    <row r="790" spans="1:4" outlineLevel="1" x14ac:dyDescent="0.25">
      <c r="A790" s="194">
        <v>33975</v>
      </c>
      <c r="B790" s="195">
        <v>434.52</v>
      </c>
      <c r="C790" s="196">
        <f t="shared" si="22"/>
        <v>1.0004144218814754</v>
      </c>
      <c r="D790" s="198">
        <f t="shared" si="23"/>
        <v>4.1442188147544634E-4</v>
      </c>
    </row>
    <row r="791" spans="1:4" outlineLevel="1" x14ac:dyDescent="0.25">
      <c r="A791" s="194">
        <v>33976</v>
      </c>
      <c r="B791" s="195">
        <v>430.73</v>
      </c>
      <c r="C791" s="196">
        <f t="shared" si="22"/>
        <v>0.99127773174997702</v>
      </c>
      <c r="D791" s="198">
        <f t="shared" si="23"/>
        <v>-8.7222682500229798E-3</v>
      </c>
    </row>
    <row r="792" spans="1:4" outlineLevel="1" x14ac:dyDescent="0.25">
      <c r="A792" s="194">
        <v>33977</v>
      </c>
      <c r="B792" s="195">
        <v>429.05</v>
      </c>
      <c r="C792" s="196">
        <f t="shared" si="22"/>
        <v>0.99609964478907898</v>
      </c>
      <c r="D792" s="198">
        <f t="shared" si="23"/>
        <v>-3.9003552109210249E-3</v>
      </c>
    </row>
    <row r="793" spans="1:4" outlineLevel="1" x14ac:dyDescent="0.25">
      <c r="A793" s="194">
        <v>33980</v>
      </c>
      <c r="B793" s="195">
        <v>430.95</v>
      </c>
      <c r="C793" s="196">
        <f t="shared" si="22"/>
        <v>1.004428388299732</v>
      </c>
      <c r="D793" s="198">
        <f t="shared" si="23"/>
        <v>4.4283882997320223E-3</v>
      </c>
    </row>
    <row r="794" spans="1:4" outlineLevel="1" x14ac:dyDescent="0.25">
      <c r="A794" s="194">
        <v>33981</v>
      </c>
      <c r="B794" s="195">
        <v>431.04</v>
      </c>
      <c r="C794" s="196">
        <f t="shared" si="22"/>
        <v>1.0002088409328229</v>
      </c>
      <c r="D794" s="198">
        <f t="shared" si="23"/>
        <v>2.0884093282291794E-4</v>
      </c>
    </row>
    <row r="795" spans="1:4" outlineLevel="1" x14ac:dyDescent="0.25">
      <c r="A795" s="194">
        <v>33982</v>
      </c>
      <c r="B795" s="195">
        <v>433.03</v>
      </c>
      <c r="C795" s="196">
        <f t="shared" si="22"/>
        <v>1.0046167409057163</v>
      </c>
      <c r="D795" s="198">
        <f t="shared" si="23"/>
        <v>4.6167409057162878E-3</v>
      </c>
    </row>
    <row r="796" spans="1:4" outlineLevel="1" x14ac:dyDescent="0.25">
      <c r="A796" s="194">
        <v>33983</v>
      </c>
      <c r="B796" s="195">
        <v>435.94</v>
      </c>
      <c r="C796" s="196">
        <f t="shared" si="22"/>
        <v>1.006720088677459</v>
      </c>
      <c r="D796" s="198">
        <f t="shared" si="23"/>
        <v>6.7200886774589907E-3</v>
      </c>
    </row>
    <row r="797" spans="1:4" outlineLevel="1" x14ac:dyDescent="0.25">
      <c r="A797" s="194">
        <v>33984</v>
      </c>
      <c r="B797" s="195">
        <v>437.15</v>
      </c>
      <c r="C797" s="196">
        <f t="shared" ref="C797:C860" si="24">B797/B796</f>
        <v>1.0027756113226591</v>
      </c>
      <c r="D797" s="198">
        <f t="shared" ref="D797:D860" si="25">C797-1</f>
        <v>2.7756113226591328E-3</v>
      </c>
    </row>
    <row r="798" spans="1:4" outlineLevel="1" x14ac:dyDescent="0.25">
      <c r="A798" s="194">
        <v>33987</v>
      </c>
      <c r="B798" s="195">
        <v>436.84</v>
      </c>
      <c r="C798" s="196">
        <f t="shared" si="24"/>
        <v>0.99929086126043687</v>
      </c>
      <c r="D798" s="198">
        <f t="shared" si="25"/>
        <v>-7.09138739563131E-4</v>
      </c>
    </row>
    <row r="799" spans="1:4" outlineLevel="1" x14ac:dyDescent="0.25">
      <c r="A799" s="194">
        <v>33988</v>
      </c>
      <c r="B799" s="195">
        <v>435.13</v>
      </c>
      <c r="C799" s="196">
        <f t="shared" si="24"/>
        <v>0.99608552330372679</v>
      </c>
      <c r="D799" s="198">
        <f t="shared" si="25"/>
        <v>-3.9144766962732058E-3</v>
      </c>
    </row>
    <row r="800" spans="1:4" outlineLevel="1" x14ac:dyDescent="0.25">
      <c r="A800" s="194">
        <v>33989</v>
      </c>
      <c r="B800" s="195">
        <v>433.37</v>
      </c>
      <c r="C800" s="196">
        <f t="shared" si="24"/>
        <v>0.99595523176981593</v>
      </c>
      <c r="D800" s="198">
        <f t="shared" si="25"/>
        <v>-4.0447682301840704E-3</v>
      </c>
    </row>
    <row r="801" spans="1:4" outlineLevel="1" x14ac:dyDescent="0.25">
      <c r="A801" s="194">
        <v>33990</v>
      </c>
      <c r="B801" s="195">
        <v>435.49</v>
      </c>
      <c r="C801" s="196">
        <f t="shared" si="24"/>
        <v>1.0048918937628355</v>
      </c>
      <c r="D801" s="198">
        <f t="shared" si="25"/>
        <v>4.8918937628354975E-3</v>
      </c>
    </row>
    <row r="802" spans="1:4" outlineLevel="1" x14ac:dyDescent="0.25">
      <c r="A802" s="194">
        <v>33991</v>
      </c>
      <c r="B802" s="195">
        <v>436.11</v>
      </c>
      <c r="C802" s="196">
        <f t="shared" si="24"/>
        <v>1.0014236836666743</v>
      </c>
      <c r="D802" s="198">
        <f t="shared" si="25"/>
        <v>1.4236836666743358E-3</v>
      </c>
    </row>
    <row r="803" spans="1:4" outlineLevel="1" x14ac:dyDescent="0.25">
      <c r="A803" s="194">
        <v>33994</v>
      </c>
      <c r="B803" s="195">
        <v>440.01</v>
      </c>
      <c r="C803" s="196">
        <f t="shared" si="24"/>
        <v>1.0089426979431795</v>
      </c>
      <c r="D803" s="198">
        <f t="shared" si="25"/>
        <v>8.9426979431794784E-3</v>
      </c>
    </row>
    <row r="804" spans="1:4" outlineLevel="1" x14ac:dyDescent="0.25">
      <c r="A804" s="194">
        <v>33995</v>
      </c>
      <c r="B804" s="195">
        <v>439.95</v>
      </c>
      <c r="C804" s="196">
        <f t="shared" si="24"/>
        <v>0.99986363946273948</v>
      </c>
      <c r="D804" s="198">
        <f t="shared" si="25"/>
        <v>-1.3636053726051589E-4</v>
      </c>
    </row>
    <row r="805" spans="1:4" outlineLevel="1" x14ac:dyDescent="0.25">
      <c r="A805" s="194">
        <v>33996</v>
      </c>
      <c r="B805" s="195">
        <v>438.11</v>
      </c>
      <c r="C805" s="196">
        <f t="shared" si="24"/>
        <v>0.99581770655756341</v>
      </c>
      <c r="D805" s="198">
        <f t="shared" si="25"/>
        <v>-4.182293442436591E-3</v>
      </c>
    </row>
    <row r="806" spans="1:4" outlineLevel="1" x14ac:dyDescent="0.25">
      <c r="A806" s="194">
        <v>33997</v>
      </c>
      <c r="B806" s="195">
        <v>438.66</v>
      </c>
      <c r="C806" s="196">
        <f t="shared" si="24"/>
        <v>1.0012553924813403</v>
      </c>
      <c r="D806" s="198">
        <f t="shared" si="25"/>
        <v>1.2553924813403228E-3</v>
      </c>
    </row>
    <row r="807" spans="1:4" outlineLevel="1" x14ac:dyDescent="0.25">
      <c r="A807" s="194">
        <v>33998</v>
      </c>
      <c r="B807" s="195">
        <v>438.78</v>
      </c>
      <c r="C807" s="196">
        <f t="shared" si="24"/>
        <v>1.0002735603884556</v>
      </c>
      <c r="D807" s="198">
        <f t="shared" si="25"/>
        <v>2.7356038845560704E-4</v>
      </c>
    </row>
    <row r="808" spans="1:4" outlineLevel="1" x14ac:dyDescent="0.25">
      <c r="A808" s="194">
        <v>34001</v>
      </c>
      <c r="B808" s="195">
        <v>442.52</v>
      </c>
      <c r="C808" s="196">
        <f t="shared" si="24"/>
        <v>1.008523633711655</v>
      </c>
      <c r="D808" s="198">
        <f t="shared" si="25"/>
        <v>8.5236337116549876E-3</v>
      </c>
    </row>
    <row r="809" spans="1:4" outlineLevel="1" x14ac:dyDescent="0.25">
      <c r="A809" s="194">
        <v>34002</v>
      </c>
      <c r="B809" s="195">
        <v>442.55</v>
      </c>
      <c r="C809" s="196">
        <f t="shared" si="24"/>
        <v>1.0000677935460545</v>
      </c>
      <c r="D809" s="198">
        <f t="shared" si="25"/>
        <v>6.7793546054462084E-5</v>
      </c>
    </row>
    <row r="810" spans="1:4" outlineLevel="1" x14ac:dyDescent="0.25">
      <c r="A810" s="194">
        <v>34003</v>
      </c>
      <c r="B810" s="195">
        <v>447.2</v>
      </c>
      <c r="C810" s="196">
        <f t="shared" si="24"/>
        <v>1.0105072873121681</v>
      </c>
      <c r="D810" s="198">
        <f t="shared" si="25"/>
        <v>1.0507287312168101E-2</v>
      </c>
    </row>
    <row r="811" spans="1:4" outlineLevel="1" x14ac:dyDescent="0.25">
      <c r="A811" s="194">
        <v>34004</v>
      </c>
      <c r="B811" s="195">
        <v>449.56</v>
      </c>
      <c r="C811" s="196">
        <f t="shared" si="24"/>
        <v>1.0052772808586763</v>
      </c>
      <c r="D811" s="198">
        <f t="shared" si="25"/>
        <v>5.277280858676292E-3</v>
      </c>
    </row>
    <row r="812" spans="1:4" outlineLevel="1" x14ac:dyDescent="0.25">
      <c r="A812" s="194">
        <v>34005</v>
      </c>
      <c r="B812" s="195">
        <v>448.93</v>
      </c>
      <c r="C812" s="196">
        <f t="shared" si="24"/>
        <v>0.99859862977133196</v>
      </c>
      <c r="D812" s="198">
        <f t="shared" si="25"/>
        <v>-1.4013702286680418E-3</v>
      </c>
    </row>
    <row r="813" spans="1:4" outlineLevel="1" x14ac:dyDescent="0.25">
      <c r="A813" s="194">
        <v>34008</v>
      </c>
      <c r="B813" s="195">
        <v>447.85</v>
      </c>
      <c r="C813" s="196">
        <f t="shared" si="24"/>
        <v>0.99759427973180681</v>
      </c>
      <c r="D813" s="198">
        <f t="shared" si="25"/>
        <v>-2.40572026819319E-3</v>
      </c>
    </row>
    <row r="814" spans="1:4" outlineLevel="1" x14ac:dyDescent="0.25">
      <c r="A814" s="194">
        <v>34009</v>
      </c>
      <c r="B814" s="195">
        <v>445.33</v>
      </c>
      <c r="C814" s="196">
        <f t="shared" si="24"/>
        <v>0.99437311599866018</v>
      </c>
      <c r="D814" s="198">
        <f t="shared" si="25"/>
        <v>-5.6268840013398158E-3</v>
      </c>
    </row>
    <row r="815" spans="1:4" outlineLevel="1" x14ac:dyDescent="0.25">
      <c r="A815" s="194">
        <v>34010</v>
      </c>
      <c r="B815" s="195">
        <v>446.23</v>
      </c>
      <c r="C815" s="196">
        <f t="shared" si="24"/>
        <v>1.0020209732108774</v>
      </c>
      <c r="D815" s="198">
        <f t="shared" si="25"/>
        <v>2.0209732108773526E-3</v>
      </c>
    </row>
    <row r="816" spans="1:4" outlineLevel="1" x14ac:dyDescent="0.25">
      <c r="A816" s="194">
        <v>34011</v>
      </c>
      <c r="B816" s="195">
        <v>447.66</v>
      </c>
      <c r="C816" s="196">
        <f t="shared" si="24"/>
        <v>1.0032046254173856</v>
      </c>
      <c r="D816" s="198">
        <f t="shared" si="25"/>
        <v>3.2046254173856425E-3</v>
      </c>
    </row>
    <row r="817" spans="1:4" outlineLevel="1" x14ac:dyDescent="0.25">
      <c r="A817" s="194">
        <v>34012</v>
      </c>
      <c r="B817" s="195">
        <v>444.58</v>
      </c>
      <c r="C817" s="196">
        <f t="shared" si="24"/>
        <v>0.99311977840325238</v>
      </c>
      <c r="D817" s="198">
        <f t="shared" si="25"/>
        <v>-6.8802215967476155E-3</v>
      </c>
    </row>
    <row r="818" spans="1:4" outlineLevel="1" x14ac:dyDescent="0.25">
      <c r="A818" s="194">
        <v>34016</v>
      </c>
      <c r="B818" s="195">
        <v>433.91</v>
      </c>
      <c r="C818" s="196">
        <f t="shared" si="24"/>
        <v>0.97599982005488339</v>
      </c>
      <c r="D818" s="198">
        <f t="shared" si="25"/>
        <v>-2.4000179945116606E-2</v>
      </c>
    </row>
    <row r="819" spans="1:4" outlineLevel="1" x14ac:dyDescent="0.25">
      <c r="A819" s="194">
        <v>34017</v>
      </c>
      <c r="B819" s="195">
        <v>433.3</v>
      </c>
      <c r="C819" s="196">
        <f t="shared" si="24"/>
        <v>0.99859417851628218</v>
      </c>
      <c r="D819" s="198">
        <f t="shared" si="25"/>
        <v>-1.4058214837178173E-3</v>
      </c>
    </row>
    <row r="820" spans="1:4" outlineLevel="1" x14ac:dyDescent="0.25">
      <c r="A820" s="194">
        <v>34018</v>
      </c>
      <c r="B820" s="195">
        <v>431.9</v>
      </c>
      <c r="C820" s="196">
        <f t="shared" si="24"/>
        <v>0.99676898222940213</v>
      </c>
      <c r="D820" s="198">
        <f t="shared" si="25"/>
        <v>-3.231017770597866E-3</v>
      </c>
    </row>
    <row r="821" spans="1:4" outlineLevel="1" x14ac:dyDescent="0.25">
      <c r="A821" s="194">
        <v>34019</v>
      </c>
      <c r="B821" s="195">
        <v>434.22</v>
      </c>
      <c r="C821" s="196">
        <f t="shared" si="24"/>
        <v>1.0053716137994908</v>
      </c>
      <c r="D821" s="198">
        <f t="shared" si="25"/>
        <v>5.3716137994908042E-3</v>
      </c>
    </row>
    <row r="822" spans="1:4" outlineLevel="1" x14ac:dyDescent="0.25">
      <c r="A822" s="194">
        <v>34022</v>
      </c>
      <c r="B822" s="195">
        <v>435.24</v>
      </c>
      <c r="C822" s="196">
        <f t="shared" si="24"/>
        <v>1.0023490396573165</v>
      </c>
      <c r="D822" s="198">
        <f t="shared" si="25"/>
        <v>2.3490396573164762E-3</v>
      </c>
    </row>
    <row r="823" spans="1:4" outlineLevel="1" x14ac:dyDescent="0.25">
      <c r="A823" s="194">
        <v>34023</v>
      </c>
      <c r="B823" s="195">
        <v>434.8</v>
      </c>
      <c r="C823" s="196">
        <f t="shared" si="24"/>
        <v>0.99898906350519256</v>
      </c>
      <c r="D823" s="198">
        <f t="shared" si="25"/>
        <v>-1.0109364948074351E-3</v>
      </c>
    </row>
    <row r="824" spans="1:4" outlineLevel="1" x14ac:dyDescent="0.25">
      <c r="A824" s="194">
        <v>34024</v>
      </c>
      <c r="B824" s="195">
        <v>440.87</v>
      </c>
      <c r="C824" s="196">
        <f t="shared" si="24"/>
        <v>1.0139604415823367</v>
      </c>
      <c r="D824" s="198">
        <f t="shared" si="25"/>
        <v>1.3960441582336669E-2</v>
      </c>
    </row>
    <row r="825" spans="1:4" outlineLevel="1" x14ac:dyDescent="0.25">
      <c r="A825" s="194">
        <v>34025</v>
      </c>
      <c r="B825" s="195">
        <v>442.34</v>
      </c>
      <c r="C825" s="196">
        <f t="shared" si="24"/>
        <v>1.0033343162383468</v>
      </c>
      <c r="D825" s="198">
        <f t="shared" si="25"/>
        <v>3.3343162383467906E-3</v>
      </c>
    </row>
    <row r="826" spans="1:4" outlineLevel="1" x14ac:dyDescent="0.25">
      <c r="A826" s="194">
        <v>34026</v>
      </c>
      <c r="B826" s="195">
        <v>443.38</v>
      </c>
      <c r="C826" s="196">
        <f t="shared" si="24"/>
        <v>1.0023511326129222</v>
      </c>
      <c r="D826" s="198">
        <f t="shared" si="25"/>
        <v>2.351132612922191E-3</v>
      </c>
    </row>
    <row r="827" spans="1:4" outlineLevel="1" x14ac:dyDescent="0.25">
      <c r="A827" s="194">
        <v>34029</v>
      </c>
      <c r="B827" s="195">
        <v>442.01</v>
      </c>
      <c r="C827" s="196">
        <f t="shared" si="24"/>
        <v>0.99691009968875455</v>
      </c>
      <c r="D827" s="198">
        <f t="shared" si="25"/>
        <v>-3.0899003112454526E-3</v>
      </c>
    </row>
    <row r="828" spans="1:4" outlineLevel="1" x14ac:dyDescent="0.25">
      <c r="A828" s="194">
        <v>34030</v>
      </c>
      <c r="B828" s="195">
        <v>447.9</v>
      </c>
      <c r="C828" s="196">
        <f t="shared" si="24"/>
        <v>1.0133254903735209</v>
      </c>
      <c r="D828" s="198">
        <f t="shared" si="25"/>
        <v>1.3325490373520932E-2</v>
      </c>
    </row>
    <row r="829" spans="1:4" outlineLevel="1" x14ac:dyDescent="0.25">
      <c r="A829" s="194">
        <v>34031</v>
      </c>
      <c r="B829" s="195">
        <v>449.26</v>
      </c>
      <c r="C829" s="196">
        <f t="shared" si="24"/>
        <v>1.0030363920517973</v>
      </c>
      <c r="D829" s="198">
        <f t="shared" si="25"/>
        <v>3.0363920517972876E-3</v>
      </c>
    </row>
    <row r="830" spans="1:4" outlineLevel="1" x14ac:dyDescent="0.25">
      <c r="A830" s="194">
        <v>34032</v>
      </c>
      <c r="B830" s="195">
        <v>447.34</v>
      </c>
      <c r="C830" s="196">
        <f t="shared" si="24"/>
        <v>0.99572630548012286</v>
      </c>
      <c r="D830" s="198">
        <f t="shared" si="25"/>
        <v>-4.2736945198771359E-3</v>
      </c>
    </row>
    <row r="831" spans="1:4" outlineLevel="1" x14ac:dyDescent="0.25">
      <c r="A831" s="194">
        <v>34033</v>
      </c>
      <c r="B831" s="195">
        <v>446.11</v>
      </c>
      <c r="C831" s="196">
        <f t="shared" si="24"/>
        <v>0.99725041355568478</v>
      </c>
      <c r="D831" s="198">
        <f t="shared" si="25"/>
        <v>-2.7495864443152218E-3</v>
      </c>
    </row>
    <row r="832" spans="1:4" outlineLevel="1" x14ac:dyDescent="0.25">
      <c r="A832" s="194">
        <v>34036</v>
      </c>
      <c r="B832" s="195">
        <v>454.71</v>
      </c>
      <c r="C832" s="196">
        <f t="shared" si="24"/>
        <v>1.0192777566071147</v>
      </c>
      <c r="D832" s="198">
        <f t="shared" si="25"/>
        <v>1.9277756607114727E-2</v>
      </c>
    </row>
    <row r="833" spans="1:4" outlineLevel="1" x14ac:dyDescent="0.25">
      <c r="A833" s="194">
        <v>34037</v>
      </c>
      <c r="B833" s="195">
        <v>454.4</v>
      </c>
      <c r="C833" s="196">
        <f t="shared" si="24"/>
        <v>0.9993182467946603</v>
      </c>
      <c r="D833" s="198">
        <f t="shared" si="25"/>
        <v>-6.8175320533969685E-4</v>
      </c>
    </row>
    <row r="834" spans="1:4" outlineLevel="1" x14ac:dyDescent="0.25">
      <c r="A834" s="194">
        <v>34038</v>
      </c>
      <c r="B834" s="195">
        <v>456.33</v>
      </c>
      <c r="C834" s="196">
        <f t="shared" si="24"/>
        <v>1.0042473591549297</v>
      </c>
      <c r="D834" s="198">
        <f t="shared" si="25"/>
        <v>4.2473591549296863E-3</v>
      </c>
    </row>
    <row r="835" spans="1:4" outlineLevel="1" x14ac:dyDescent="0.25">
      <c r="A835" s="194">
        <v>34039</v>
      </c>
      <c r="B835" s="195">
        <v>453.72</v>
      </c>
      <c r="C835" s="196">
        <f t="shared" si="24"/>
        <v>0.99428045493392947</v>
      </c>
      <c r="D835" s="198">
        <f t="shared" si="25"/>
        <v>-5.7195450660705305E-3</v>
      </c>
    </row>
    <row r="836" spans="1:4" outlineLevel="1" x14ac:dyDescent="0.25">
      <c r="A836" s="194">
        <v>34040</v>
      </c>
      <c r="B836" s="195">
        <v>449.83</v>
      </c>
      <c r="C836" s="196">
        <f t="shared" si="24"/>
        <v>0.99142643039760192</v>
      </c>
      <c r="D836" s="198">
        <f t="shared" si="25"/>
        <v>-8.573569602398079E-3</v>
      </c>
    </row>
    <row r="837" spans="1:4" outlineLevel="1" x14ac:dyDescent="0.25">
      <c r="A837" s="194">
        <v>34043</v>
      </c>
      <c r="B837" s="195">
        <v>451.43</v>
      </c>
      <c r="C837" s="196">
        <f t="shared" si="24"/>
        <v>1.0035568992730588</v>
      </c>
      <c r="D837" s="198">
        <f t="shared" si="25"/>
        <v>3.5568992730588E-3</v>
      </c>
    </row>
    <row r="838" spans="1:4" outlineLevel="1" x14ac:dyDescent="0.25">
      <c r="A838" s="194">
        <v>34044</v>
      </c>
      <c r="B838" s="195">
        <v>451.37</v>
      </c>
      <c r="C838" s="196">
        <f t="shared" si="24"/>
        <v>0.99986708902819932</v>
      </c>
      <c r="D838" s="198">
        <f t="shared" si="25"/>
        <v>-1.3291097180068157E-4</v>
      </c>
    </row>
    <row r="839" spans="1:4" outlineLevel="1" x14ac:dyDescent="0.25">
      <c r="A839" s="194">
        <v>34045</v>
      </c>
      <c r="B839" s="195">
        <v>448.31</v>
      </c>
      <c r="C839" s="196">
        <f t="shared" si="24"/>
        <v>0.99322063938675587</v>
      </c>
      <c r="D839" s="198">
        <f t="shared" si="25"/>
        <v>-6.7793606132441342E-3</v>
      </c>
    </row>
    <row r="840" spans="1:4" outlineLevel="1" x14ac:dyDescent="0.25">
      <c r="A840" s="194">
        <v>34046</v>
      </c>
      <c r="B840" s="195">
        <v>451.89</v>
      </c>
      <c r="C840" s="196">
        <f t="shared" si="24"/>
        <v>1.007985545716134</v>
      </c>
      <c r="D840" s="198">
        <f t="shared" si="25"/>
        <v>7.9855457161339682E-3</v>
      </c>
    </row>
    <row r="841" spans="1:4" outlineLevel="1" x14ac:dyDescent="0.25">
      <c r="A841" s="194">
        <v>34047</v>
      </c>
      <c r="B841" s="195">
        <v>450.18</v>
      </c>
      <c r="C841" s="196">
        <f t="shared" si="24"/>
        <v>0.99621589324835691</v>
      </c>
      <c r="D841" s="198">
        <f t="shared" si="25"/>
        <v>-3.7841067516430904E-3</v>
      </c>
    </row>
    <row r="842" spans="1:4" outlineLevel="1" x14ac:dyDescent="0.25">
      <c r="A842" s="194">
        <v>34050</v>
      </c>
      <c r="B842" s="195">
        <v>448.88</v>
      </c>
      <c r="C842" s="196">
        <f t="shared" si="24"/>
        <v>0.99711226620462923</v>
      </c>
      <c r="D842" s="198">
        <f t="shared" si="25"/>
        <v>-2.8877337953707727E-3</v>
      </c>
    </row>
    <row r="843" spans="1:4" outlineLevel="1" x14ac:dyDescent="0.25">
      <c r="A843" s="194">
        <v>34051</v>
      </c>
      <c r="B843" s="195">
        <v>448.76</v>
      </c>
      <c r="C843" s="196">
        <f t="shared" si="24"/>
        <v>0.99973266797362326</v>
      </c>
      <c r="D843" s="198">
        <f t="shared" si="25"/>
        <v>-2.6733202637674314E-4</v>
      </c>
    </row>
    <row r="844" spans="1:4" outlineLevel="1" x14ac:dyDescent="0.25">
      <c r="A844" s="194">
        <v>34052</v>
      </c>
      <c r="B844" s="195">
        <v>448.07</v>
      </c>
      <c r="C844" s="196">
        <f t="shared" si="24"/>
        <v>0.99846242980657818</v>
      </c>
      <c r="D844" s="198">
        <f t="shared" si="25"/>
        <v>-1.5375701934218222E-3</v>
      </c>
    </row>
    <row r="845" spans="1:4" outlineLevel="1" x14ac:dyDescent="0.25">
      <c r="A845" s="194">
        <v>34053</v>
      </c>
      <c r="B845" s="195">
        <v>450.88</v>
      </c>
      <c r="C845" s="196">
        <f t="shared" si="24"/>
        <v>1.0062713415314573</v>
      </c>
      <c r="D845" s="198">
        <f t="shared" si="25"/>
        <v>6.2713415314572529E-3</v>
      </c>
    </row>
    <row r="846" spans="1:4" outlineLevel="1" x14ac:dyDescent="0.25">
      <c r="A846" s="194">
        <v>34054</v>
      </c>
      <c r="B846" s="195">
        <v>447.78</v>
      </c>
      <c r="C846" s="196">
        <f t="shared" si="24"/>
        <v>0.99312455642299502</v>
      </c>
      <c r="D846" s="198">
        <f t="shared" si="25"/>
        <v>-6.8754435770049804E-3</v>
      </c>
    </row>
    <row r="847" spans="1:4" outlineLevel="1" x14ac:dyDescent="0.25">
      <c r="A847" s="194">
        <v>34057</v>
      </c>
      <c r="B847" s="195">
        <v>450.77</v>
      </c>
      <c r="C847" s="196">
        <f t="shared" si="24"/>
        <v>1.0066773862164455</v>
      </c>
      <c r="D847" s="198">
        <f t="shared" si="25"/>
        <v>6.6773862164455355E-3</v>
      </c>
    </row>
    <row r="848" spans="1:4" outlineLevel="1" x14ac:dyDescent="0.25">
      <c r="A848" s="194">
        <v>34058</v>
      </c>
      <c r="B848" s="195">
        <v>451.97</v>
      </c>
      <c r="C848" s="196">
        <f t="shared" si="24"/>
        <v>1.0026621114981034</v>
      </c>
      <c r="D848" s="198">
        <f t="shared" si="25"/>
        <v>2.6621114981033589E-3</v>
      </c>
    </row>
    <row r="849" spans="1:4" outlineLevel="1" x14ac:dyDescent="0.25">
      <c r="A849" s="194">
        <v>34059</v>
      </c>
      <c r="B849" s="195">
        <v>451.67</v>
      </c>
      <c r="C849" s="196">
        <f t="shared" si="24"/>
        <v>0.99933623913091574</v>
      </c>
      <c r="D849" s="198">
        <f t="shared" si="25"/>
        <v>-6.6376086908426224E-4</v>
      </c>
    </row>
    <row r="850" spans="1:4" outlineLevel="1" x14ac:dyDescent="0.25">
      <c r="A850" s="194">
        <v>34060</v>
      </c>
      <c r="B850" s="195">
        <v>450.3</v>
      </c>
      <c r="C850" s="196">
        <f t="shared" si="24"/>
        <v>0.9969668120530476</v>
      </c>
      <c r="D850" s="198">
        <f t="shared" si="25"/>
        <v>-3.0331879469523981E-3</v>
      </c>
    </row>
    <row r="851" spans="1:4" outlineLevel="1" x14ac:dyDescent="0.25">
      <c r="A851" s="194">
        <v>34061</v>
      </c>
      <c r="B851" s="195">
        <v>441.39</v>
      </c>
      <c r="C851" s="196">
        <f t="shared" si="24"/>
        <v>0.9802131912058627</v>
      </c>
      <c r="D851" s="198">
        <f t="shared" si="25"/>
        <v>-1.9786808794137301E-2</v>
      </c>
    </row>
    <row r="852" spans="1:4" outlineLevel="1" x14ac:dyDescent="0.25">
      <c r="A852" s="194">
        <v>34064</v>
      </c>
      <c r="B852" s="195">
        <v>442.29</v>
      </c>
      <c r="C852" s="196">
        <f t="shared" si="24"/>
        <v>1.0020390131176511</v>
      </c>
      <c r="D852" s="198">
        <f t="shared" si="25"/>
        <v>2.0390131176510895E-3</v>
      </c>
    </row>
    <row r="853" spans="1:4" outlineLevel="1" x14ac:dyDescent="0.25">
      <c r="A853" s="194">
        <v>34065</v>
      </c>
      <c r="B853" s="195">
        <v>441.16</v>
      </c>
      <c r="C853" s="196">
        <f t="shared" si="24"/>
        <v>0.99744511519591217</v>
      </c>
      <c r="D853" s="198">
        <f t="shared" si="25"/>
        <v>-2.5548848040878314E-3</v>
      </c>
    </row>
    <row r="854" spans="1:4" outlineLevel="1" x14ac:dyDescent="0.25">
      <c r="A854" s="194">
        <v>34066</v>
      </c>
      <c r="B854" s="195">
        <v>442.73</v>
      </c>
      <c r="C854" s="196">
        <f t="shared" si="24"/>
        <v>1.0035587995285158</v>
      </c>
      <c r="D854" s="198">
        <f t="shared" si="25"/>
        <v>3.5587995285157881E-3</v>
      </c>
    </row>
    <row r="855" spans="1:4" outlineLevel="1" x14ac:dyDescent="0.25">
      <c r="A855" s="194">
        <v>34067</v>
      </c>
      <c r="B855" s="195">
        <v>441.84</v>
      </c>
      <c r="C855" s="196">
        <f t="shared" si="24"/>
        <v>0.99798974544304642</v>
      </c>
      <c r="D855" s="198">
        <f t="shared" si="25"/>
        <v>-2.0102545569535835E-3</v>
      </c>
    </row>
    <row r="856" spans="1:4" outlineLevel="1" x14ac:dyDescent="0.25">
      <c r="A856" s="194">
        <v>34071</v>
      </c>
      <c r="B856" s="195">
        <v>448.37</v>
      </c>
      <c r="C856" s="196">
        <f t="shared" si="24"/>
        <v>1.0147791055585733</v>
      </c>
      <c r="D856" s="198">
        <f t="shared" si="25"/>
        <v>1.4779105558573313E-2</v>
      </c>
    </row>
    <row r="857" spans="1:4" outlineLevel="1" x14ac:dyDescent="0.25">
      <c r="A857" s="194">
        <v>34072</v>
      </c>
      <c r="B857" s="195">
        <v>449.22</v>
      </c>
      <c r="C857" s="196">
        <f t="shared" si="24"/>
        <v>1.001895755737449</v>
      </c>
      <c r="D857" s="198">
        <f t="shared" si="25"/>
        <v>1.8957557374490452E-3</v>
      </c>
    </row>
    <row r="858" spans="1:4" outlineLevel="1" x14ac:dyDescent="0.25">
      <c r="A858" s="194">
        <v>34073</v>
      </c>
      <c r="B858" s="195">
        <v>448.66</v>
      </c>
      <c r="C858" s="196">
        <f t="shared" si="24"/>
        <v>0.99875339477316238</v>
      </c>
      <c r="D858" s="198">
        <f t="shared" si="25"/>
        <v>-1.246605226837616E-3</v>
      </c>
    </row>
    <row r="859" spans="1:4" outlineLevel="1" x14ac:dyDescent="0.25">
      <c r="A859" s="194">
        <v>34074</v>
      </c>
      <c r="B859" s="195">
        <v>448.4</v>
      </c>
      <c r="C859" s="196">
        <f t="shared" si="24"/>
        <v>0.99942049658984522</v>
      </c>
      <c r="D859" s="198">
        <f t="shared" si="25"/>
        <v>-5.7950341015478024E-4</v>
      </c>
    </row>
    <row r="860" spans="1:4" outlineLevel="1" x14ac:dyDescent="0.25">
      <c r="A860" s="194">
        <v>34075</v>
      </c>
      <c r="B860" s="195">
        <v>448.94</v>
      </c>
      <c r="C860" s="196">
        <f t="shared" si="24"/>
        <v>1.0012042818911686</v>
      </c>
      <c r="D860" s="198">
        <f t="shared" si="25"/>
        <v>1.2042818911686126E-3</v>
      </c>
    </row>
    <row r="861" spans="1:4" outlineLevel="1" x14ac:dyDescent="0.25">
      <c r="A861" s="194">
        <v>34078</v>
      </c>
      <c r="B861" s="195">
        <v>447.46</v>
      </c>
      <c r="C861" s="196">
        <f t="shared" ref="C861:C924" si="26">B861/B860</f>
        <v>0.99670334565866259</v>
      </c>
      <c r="D861" s="198">
        <f t="shared" ref="D861:D924" si="27">C861-1</f>
        <v>-3.2966543413374128E-3</v>
      </c>
    </row>
    <row r="862" spans="1:4" outlineLevel="1" x14ac:dyDescent="0.25">
      <c r="A862" s="194">
        <v>34079</v>
      </c>
      <c r="B862" s="195">
        <v>445.1</v>
      </c>
      <c r="C862" s="196">
        <f t="shared" si="26"/>
        <v>0.99472578554507673</v>
      </c>
      <c r="D862" s="198">
        <f t="shared" si="27"/>
        <v>-5.274214454923265E-3</v>
      </c>
    </row>
    <row r="863" spans="1:4" outlineLevel="1" x14ac:dyDescent="0.25">
      <c r="A863" s="194">
        <v>34080</v>
      </c>
      <c r="B863" s="195">
        <v>443.63</v>
      </c>
      <c r="C863" s="196">
        <f t="shared" si="26"/>
        <v>0.99669737137721859</v>
      </c>
      <c r="D863" s="198">
        <f t="shared" si="27"/>
        <v>-3.3026286227814117E-3</v>
      </c>
    </row>
    <row r="864" spans="1:4" outlineLevel="1" x14ac:dyDescent="0.25">
      <c r="A864" s="194">
        <v>34081</v>
      </c>
      <c r="B864" s="195">
        <v>439.46</v>
      </c>
      <c r="C864" s="196">
        <f t="shared" si="26"/>
        <v>0.99060027500394465</v>
      </c>
      <c r="D864" s="198">
        <f t="shared" si="27"/>
        <v>-9.3997249960553475E-3</v>
      </c>
    </row>
    <row r="865" spans="1:4" outlineLevel="1" x14ac:dyDescent="0.25">
      <c r="A865" s="194">
        <v>34082</v>
      </c>
      <c r="B865" s="195">
        <v>437.03</v>
      </c>
      <c r="C865" s="196">
        <f t="shared" si="26"/>
        <v>0.99447048650616665</v>
      </c>
      <c r="D865" s="198">
        <f t="shared" si="27"/>
        <v>-5.529513493833349E-3</v>
      </c>
    </row>
    <row r="866" spans="1:4" outlineLevel="1" x14ac:dyDescent="0.25">
      <c r="A866" s="194">
        <v>34085</v>
      </c>
      <c r="B866" s="195">
        <v>433.54</v>
      </c>
      <c r="C866" s="196">
        <f t="shared" si="26"/>
        <v>0.99201427819600496</v>
      </c>
      <c r="D866" s="198">
        <f t="shared" si="27"/>
        <v>-7.9857218039950384E-3</v>
      </c>
    </row>
    <row r="867" spans="1:4" outlineLevel="1" x14ac:dyDescent="0.25">
      <c r="A867" s="194">
        <v>34086</v>
      </c>
      <c r="B867" s="195">
        <v>438.01</v>
      </c>
      <c r="C867" s="196">
        <f t="shared" si="26"/>
        <v>1.0103104673155878</v>
      </c>
      <c r="D867" s="198">
        <f t="shared" si="27"/>
        <v>1.0310467315587823E-2</v>
      </c>
    </row>
    <row r="868" spans="1:4" outlineLevel="1" x14ac:dyDescent="0.25">
      <c r="A868" s="194">
        <v>34087</v>
      </c>
      <c r="B868" s="195">
        <v>438.02</v>
      </c>
      <c r="C868" s="196">
        <f t="shared" si="26"/>
        <v>1.0000228305289833</v>
      </c>
      <c r="D868" s="198">
        <f t="shared" si="27"/>
        <v>2.2830528983330822E-5</v>
      </c>
    </row>
    <row r="869" spans="1:4" outlineLevel="1" x14ac:dyDescent="0.25">
      <c r="A869" s="194">
        <v>34088</v>
      </c>
      <c r="B869" s="195">
        <v>438.89</v>
      </c>
      <c r="C869" s="196">
        <f t="shared" si="26"/>
        <v>1.0019862106753117</v>
      </c>
      <c r="D869" s="198">
        <f t="shared" si="27"/>
        <v>1.9862106753116837E-3</v>
      </c>
    </row>
    <row r="870" spans="1:4" outlineLevel="1" x14ac:dyDescent="0.25">
      <c r="A870" s="194">
        <v>34089</v>
      </c>
      <c r="B870" s="195">
        <v>440.19</v>
      </c>
      <c r="C870" s="196">
        <f t="shared" si="26"/>
        <v>1.0029620178176764</v>
      </c>
      <c r="D870" s="198">
        <f t="shared" si="27"/>
        <v>2.9620178176763545E-3</v>
      </c>
    </row>
    <row r="871" spans="1:4" outlineLevel="1" x14ac:dyDescent="0.25">
      <c r="A871" s="194">
        <v>34092</v>
      </c>
      <c r="B871" s="195">
        <v>442.46</v>
      </c>
      <c r="C871" s="196">
        <f t="shared" si="26"/>
        <v>1.0051568640814192</v>
      </c>
      <c r="D871" s="198">
        <f t="shared" si="27"/>
        <v>5.1568640814192435E-3</v>
      </c>
    </row>
    <row r="872" spans="1:4" outlineLevel="1" x14ac:dyDescent="0.25">
      <c r="A872" s="194">
        <v>34093</v>
      </c>
      <c r="B872" s="195">
        <v>444.05</v>
      </c>
      <c r="C872" s="196">
        <f t="shared" si="26"/>
        <v>1.0035935451792253</v>
      </c>
      <c r="D872" s="198">
        <f t="shared" si="27"/>
        <v>3.5935451792252771E-3</v>
      </c>
    </row>
    <row r="873" spans="1:4" outlineLevel="1" x14ac:dyDescent="0.25">
      <c r="A873" s="194">
        <v>34094</v>
      </c>
      <c r="B873" s="195">
        <v>444.52</v>
      </c>
      <c r="C873" s="196">
        <f t="shared" si="26"/>
        <v>1.0010584393649362</v>
      </c>
      <c r="D873" s="198">
        <f t="shared" si="27"/>
        <v>1.0584393649362145E-3</v>
      </c>
    </row>
    <row r="874" spans="1:4" outlineLevel="1" x14ac:dyDescent="0.25">
      <c r="A874" s="194">
        <v>34095</v>
      </c>
      <c r="B874" s="195">
        <v>443.26</v>
      </c>
      <c r="C874" s="196">
        <f t="shared" si="26"/>
        <v>0.9971654818680824</v>
      </c>
      <c r="D874" s="198">
        <f t="shared" si="27"/>
        <v>-2.8345181319175961E-3</v>
      </c>
    </row>
    <row r="875" spans="1:4" outlineLevel="1" x14ac:dyDescent="0.25">
      <c r="A875" s="194">
        <v>34096</v>
      </c>
      <c r="B875" s="195">
        <v>442.31</v>
      </c>
      <c r="C875" s="196">
        <f t="shared" si="26"/>
        <v>0.99785678834092861</v>
      </c>
      <c r="D875" s="198">
        <f t="shared" si="27"/>
        <v>-2.1432116590713868E-3</v>
      </c>
    </row>
    <row r="876" spans="1:4" outlineLevel="1" x14ac:dyDescent="0.25">
      <c r="A876" s="194">
        <v>34099</v>
      </c>
      <c r="B876" s="195">
        <v>442.8</v>
      </c>
      <c r="C876" s="196">
        <f t="shared" si="26"/>
        <v>1.0011078203070245</v>
      </c>
      <c r="D876" s="198">
        <f t="shared" si="27"/>
        <v>1.1078203070244985E-3</v>
      </c>
    </row>
    <row r="877" spans="1:4" outlineLevel="1" x14ac:dyDescent="0.25">
      <c r="A877" s="194">
        <v>34100</v>
      </c>
      <c r="B877" s="195">
        <v>444.36</v>
      </c>
      <c r="C877" s="196">
        <f t="shared" si="26"/>
        <v>1.0035230352303524</v>
      </c>
      <c r="D877" s="198">
        <f t="shared" si="27"/>
        <v>3.523035230352356E-3</v>
      </c>
    </row>
    <row r="878" spans="1:4" outlineLevel="1" x14ac:dyDescent="0.25">
      <c r="A878" s="194">
        <v>34101</v>
      </c>
      <c r="B878" s="195">
        <v>444.8</v>
      </c>
      <c r="C878" s="196">
        <f t="shared" si="26"/>
        <v>1.0009901881357457</v>
      </c>
      <c r="D878" s="198">
        <f t="shared" si="27"/>
        <v>9.9018813574569542E-4</v>
      </c>
    </row>
    <row r="879" spans="1:4" outlineLevel="1" x14ac:dyDescent="0.25">
      <c r="A879" s="194">
        <v>34102</v>
      </c>
      <c r="B879" s="195">
        <v>439.23</v>
      </c>
      <c r="C879" s="196">
        <f t="shared" si="26"/>
        <v>0.98747751798561156</v>
      </c>
      <c r="D879" s="198">
        <f t="shared" si="27"/>
        <v>-1.2522482014388436E-2</v>
      </c>
    </row>
    <row r="880" spans="1:4" outlineLevel="1" x14ac:dyDescent="0.25">
      <c r="A880" s="194">
        <v>34103</v>
      </c>
      <c r="B880" s="195">
        <v>439.56</v>
      </c>
      <c r="C880" s="196">
        <f t="shared" si="26"/>
        <v>1.0007513148009015</v>
      </c>
      <c r="D880" s="198">
        <f t="shared" si="27"/>
        <v>7.513148009015147E-4</v>
      </c>
    </row>
    <row r="881" spans="1:4" outlineLevel="1" x14ac:dyDescent="0.25">
      <c r="A881" s="194">
        <v>34106</v>
      </c>
      <c r="B881" s="195">
        <v>440.37</v>
      </c>
      <c r="C881" s="196">
        <f t="shared" si="26"/>
        <v>1.001842751842752</v>
      </c>
      <c r="D881" s="198">
        <f t="shared" si="27"/>
        <v>1.8427518427519551E-3</v>
      </c>
    </row>
    <row r="882" spans="1:4" outlineLevel="1" x14ac:dyDescent="0.25">
      <c r="A882" s="194">
        <v>34107</v>
      </c>
      <c r="B882" s="195">
        <v>440.32</v>
      </c>
      <c r="C882" s="196">
        <f t="shared" si="26"/>
        <v>0.99988645911392693</v>
      </c>
      <c r="D882" s="198">
        <f t="shared" si="27"/>
        <v>-1.1354088607307133E-4</v>
      </c>
    </row>
    <row r="883" spans="1:4" outlineLevel="1" x14ac:dyDescent="0.25">
      <c r="A883" s="194">
        <v>34108</v>
      </c>
      <c r="B883" s="195">
        <v>447.57</v>
      </c>
      <c r="C883" s="196">
        <f t="shared" si="26"/>
        <v>1.0164652979651163</v>
      </c>
      <c r="D883" s="198">
        <f t="shared" si="27"/>
        <v>1.646529796511631E-2</v>
      </c>
    </row>
    <row r="884" spans="1:4" outlineLevel="1" x14ac:dyDescent="0.25">
      <c r="A884" s="194">
        <v>34109</v>
      </c>
      <c r="B884" s="195">
        <v>450.59</v>
      </c>
      <c r="C884" s="196">
        <f t="shared" si="26"/>
        <v>1.0067475478696069</v>
      </c>
      <c r="D884" s="198">
        <f t="shared" si="27"/>
        <v>6.7475478696068514E-3</v>
      </c>
    </row>
    <row r="885" spans="1:4" outlineLevel="1" x14ac:dyDescent="0.25">
      <c r="A885" s="194">
        <v>34110</v>
      </c>
      <c r="B885" s="195">
        <v>445.84</v>
      </c>
      <c r="C885" s="196">
        <f t="shared" si="26"/>
        <v>0.98945826582924612</v>
      </c>
      <c r="D885" s="198">
        <f t="shared" si="27"/>
        <v>-1.054173417075388E-2</v>
      </c>
    </row>
    <row r="886" spans="1:4" outlineLevel="1" x14ac:dyDescent="0.25">
      <c r="A886" s="194">
        <v>34113</v>
      </c>
      <c r="B886" s="195">
        <v>448</v>
      </c>
      <c r="C886" s="196">
        <f t="shared" si="26"/>
        <v>1.0048447873676656</v>
      </c>
      <c r="D886" s="198">
        <f t="shared" si="27"/>
        <v>4.8447873676655817E-3</v>
      </c>
    </row>
    <row r="887" spans="1:4" outlineLevel="1" x14ac:dyDescent="0.25">
      <c r="A887" s="194">
        <v>34114</v>
      </c>
      <c r="B887" s="195">
        <v>448.85</v>
      </c>
      <c r="C887" s="196">
        <f t="shared" si="26"/>
        <v>1.0018973214285716</v>
      </c>
      <c r="D887" s="198">
        <f t="shared" si="27"/>
        <v>1.8973214285715745E-3</v>
      </c>
    </row>
    <row r="888" spans="1:4" outlineLevel="1" x14ac:dyDescent="0.25">
      <c r="A888" s="194">
        <v>34115</v>
      </c>
      <c r="B888" s="195">
        <v>453.44</v>
      </c>
      <c r="C888" s="196">
        <f t="shared" si="26"/>
        <v>1.0102261334521554</v>
      </c>
      <c r="D888" s="198">
        <f t="shared" si="27"/>
        <v>1.0226133452155395E-2</v>
      </c>
    </row>
    <row r="889" spans="1:4" outlineLevel="1" x14ac:dyDescent="0.25">
      <c r="A889" s="194">
        <v>34116</v>
      </c>
      <c r="B889" s="195">
        <v>452.41</v>
      </c>
      <c r="C889" s="196">
        <f t="shared" si="26"/>
        <v>0.99772847565278766</v>
      </c>
      <c r="D889" s="198">
        <f t="shared" si="27"/>
        <v>-2.2715243472123392E-3</v>
      </c>
    </row>
    <row r="890" spans="1:4" outlineLevel="1" x14ac:dyDescent="0.25">
      <c r="A890" s="194">
        <v>34117</v>
      </c>
      <c r="B890" s="195">
        <v>450.19</v>
      </c>
      <c r="C890" s="196">
        <f t="shared" si="26"/>
        <v>0.99509294666342474</v>
      </c>
      <c r="D890" s="198">
        <f t="shared" si="27"/>
        <v>-4.9070533365752622E-3</v>
      </c>
    </row>
    <row r="891" spans="1:4" outlineLevel="1" x14ac:dyDescent="0.25">
      <c r="A891" s="194">
        <v>34121</v>
      </c>
      <c r="B891" s="195">
        <v>453.83</v>
      </c>
      <c r="C891" s="196">
        <f t="shared" si="26"/>
        <v>1.0080854750216575</v>
      </c>
      <c r="D891" s="198">
        <f t="shared" si="27"/>
        <v>8.0854750216574622E-3</v>
      </c>
    </row>
    <row r="892" spans="1:4" outlineLevel="1" x14ac:dyDescent="0.25">
      <c r="A892" s="194">
        <v>34122</v>
      </c>
      <c r="B892" s="195">
        <v>453.85</v>
      </c>
      <c r="C892" s="196">
        <f t="shared" si="26"/>
        <v>1.0000440693651809</v>
      </c>
      <c r="D892" s="198">
        <f t="shared" si="27"/>
        <v>4.4069365180865461E-5</v>
      </c>
    </row>
    <row r="893" spans="1:4" outlineLevel="1" x14ac:dyDescent="0.25">
      <c r="A893" s="194">
        <v>34123</v>
      </c>
      <c r="B893" s="195">
        <v>452.49</v>
      </c>
      <c r="C893" s="196">
        <f t="shared" si="26"/>
        <v>0.99700341522529468</v>
      </c>
      <c r="D893" s="198">
        <f t="shared" si="27"/>
        <v>-2.9965847747053243E-3</v>
      </c>
    </row>
    <row r="894" spans="1:4" outlineLevel="1" x14ac:dyDescent="0.25">
      <c r="A894" s="194">
        <v>34124</v>
      </c>
      <c r="B894" s="195">
        <v>450.06</v>
      </c>
      <c r="C894" s="196">
        <f t="shared" si="26"/>
        <v>0.99462971557382485</v>
      </c>
      <c r="D894" s="198">
        <f t="shared" si="27"/>
        <v>-5.3702844261751537E-3</v>
      </c>
    </row>
    <row r="895" spans="1:4" outlineLevel="1" x14ac:dyDescent="0.25">
      <c r="A895" s="194">
        <v>34127</v>
      </c>
      <c r="B895" s="195">
        <v>447.69</v>
      </c>
      <c r="C895" s="196">
        <f t="shared" si="26"/>
        <v>0.99473403546193839</v>
      </c>
      <c r="D895" s="198">
        <f t="shared" si="27"/>
        <v>-5.2659645380616071E-3</v>
      </c>
    </row>
    <row r="896" spans="1:4" outlineLevel="1" x14ac:dyDescent="0.25">
      <c r="A896" s="194">
        <v>34128</v>
      </c>
      <c r="B896" s="195">
        <v>444.71</v>
      </c>
      <c r="C896" s="196">
        <f t="shared" si="26"/>
        <v>0.99334360830038637</v>
      </c>
      <c r="D896" s="198">
        <f t="shared" si="27"/>
        <v>-6.6563916996136285E-3</v>
      </c>
    </row>
    <row r="897" spans="1:4" outlineLevel="1" x14ac:dyDescent="0.25">
      <c r="A897" s="194">
        <v>34129</v>
      </c>
      <c r="B897" s="195">
        <v>445.78</v>
      </c>
      <c r="C897" s="196">
        <f t="shared" si="26"/>
        <v>1.0024060623777293</v>
      </c>
      <c r="D897" s="198">
        <f t="shared" si="27"/>
        <v>2.4060623777293344E-3</v>
      </c>
    </row>
    <row r="898" spans="1:4" outlineLevel="1" x14ac:dyDescent="0.25">
      <c r="A898" s="194">
        <v>34130</v>
      </c>
      <c r="B898" s="195">
        <v>445.38</v>
      </c>
      <c r="C898" s="196">
        <f t="shared" si="26"/>
        <v>0.99910269639732607</v>
      </c>
      <c r="D898" s="198">
        <f t="shared" si="27"/>
        <v>-8.9730360267392673E-4</v>
      </c>
    </row>
    <row r="899" spans="1:4" outlineLevel="1" x14ac:dyDescent="0.25">
      <c r="A899" s="194">
        <v>34131</v>
      </c>
      <c r="B899" s="195">
        <v>447.26</v>
      </c>
      <c r="C899" s="196">
        <f t="shared" si="26"/>
        <v>1.0042211145538642</v>
      </c>
      <c r="D899" s="198">
        <f t="shared" si="27"/>
        <v>4.2211145538642025E-3</v>
      </c>
    </row>
    <row r="900" spans="1:4" outlineLevel="1" x14ac:dyDescent="0.25">
      <c r="A900" s="194">
        <v>34134</v>
      </c>
      <c r="B900" s="195">
        <v>447.71</v>
      </c>
      <c r="C900" s="196">
        <f t="shared" si="26"/>
        <v>1.0010061261905827</v>
      </c>
      <c r="D900" s="198">
        <f t="shared" si="27"/>
        <v>1.0061261905827124E-3</v>
      </c>
    </row>
    <row r="901" spans="1:4" outlineLevel="1" x14ac:dyDescent="0.25">
      <c r="A901" s="194">
        <v>34135</v>
      </c>
      <c r="B901" s="195">
        <v>446.27</v>
      </c>
      <c r="C901" s="196">
        <f t="shared" si="26"/>
        <v>0.99678363226195532</v>
      </c>
      <c r="D901" s="198">
        <f t="shared" si="27"/>
        <v>-3.2163677380446787E-3</v>
      </c>
    </row>
    <row r="902" spans="1:4" outlineLevel="1" x14ac:dyDescent="0.25">
      <c r="A902" s="194">
        <v>34136</v>
      </c>
      <c r="B902" s="195">
        <v>447.43</v>
      </c>
      <c r="C902" s="196">
        <f t="shared" si="26"/>
        <v>1.0025993232796291</v>
      </c>
      <c r="D902" s="198">
        <f t="shared" si="27"/>
        <v>2.5993232796290844E-3</v>
      </c>
    </row>
    <row r="903" spans="1:4" outlineLevel="1" x14ac:dyDescent="0.25">
      <c r="A903" s="194">
        <v>34137</v>
      </c>
      <c r="B903" s="195">
        <v>448.54</v>
      </c>
      <c r="C903" s="196">
        <f t="shared" si="26"/>
        <v>1.0024808349909484</v>
      </c>
      <c r="D903" s="198">
        <f t="shared" si="27"/>
        <v>2.4808349909484217E-3</v>
      </c>
    </row>
    <row r="904" spans="1:4" outlineLevel="1" x14ac:dyDescent="0.25">
      <c r="A904" s="194">
        <v>34138</v>
      </c>
      <c r="B904" s="195">
        <v>443.68</v>
      </c>
      <c r="C904" s="196">
        <f t="shared" si="26"/>
        <v>0.98916484594462029</v>
      </c>
      <c r="D904" s="198">
        <f t="shared" si="27"/>
        <v>-1.0835154055379714E-2</v>
      </c>
    </row>
    <row r="905" spans="1:4" outlineLevel="1" x14ac:dyDescent="0.25">
      <c r="A905" s="194">
        <v>34141</v>
      </c>
      <c r="B905" s="195">
        <v>446.22</v>
      </c>
      <c r="C905" s="196">
        <f t="shared" si="26"/>
        <v>1.0057248467363866</v>
      </c>
      <c r="D905" s="198">
        <f t="shared" si="27"/>
        <v>5.724846736386624E-3</v>
      </c>
    </row>
    <row r="906" spans="1:4" outlineLevel="1" x14ac:dyDescent="0.25">
      <c r="A906" s="194">
        <v>34142</v>
      </c>
      <c r="B906" s="195">
        <v>445.93</v>
      </c>
      <c r="C906" s="196">
        <f t="shared" si="26"/>
        <v>0.9993500963650217</v>
      </c>
      <c r="D906" s="198">
        <f t="shared" si="27"/>
        <v>-6.4990363497829939E-4</v>
      </c>
    </row>
    <row r="907" spans="1:4" outlineLevel="1" x14ac:dyDescent="0.25">
      <c r="A907" s="194">
        <v>34143</v>
      </c>
      <c r="B907" s="195">
        <v>443.19</v>
      </c>
      <c r="C907" s="196">
        <f t="shared" si="26"/>
        <v>0.99385553786468728</v>
      </c>
      <c r="D907" s="198">
        <f t="shared" si="27"/>
        <v>-6.1444621353127227E-3</v>
      </c>
    </row>
    <row r="908" spans="1:4" outlineLevel="1" x14ac:dyDescent="0.25">
      <c r="A908" s="194">
        <v>34144</v>
      </c>
      <c r="B908" s="195">
        <v>446.62</v>
      </c>
      <c r="C908" s="196">
        <f t="shared" si="26"/>
        <v>1.0077393442992848</v>
      </c>
      <c r="D908" s="198">
        <f t="shared" si="27"/>
        <v>7.7393442992848005E-3</v>
      </c>
    </row>
    <row r="909" spans="1:4" outlineLevel="1" x14ac:dyDescent="0.25">
      <c r="A909" s="194">
        <v>34145</v>
      </c>
      <c r="B909" s="195">
        <v>447.6</v>
      </c>
      <c r="C909" s="196">
        <f t="shared" si="26"/>
        <v>1.0021942591016972</v>
      </c>
      <c r="D909" s="198">
        <f t="shared" si="27"/>
        <v>2.1942591016972379E-3</v>
      </c>
    </row>
    <row r="910" spans="1:4" outlineLevel="1" x14ac:dyDescent="0.25">
      <c r="A910" s="194">
        <v>34148</v>
      </c>
      <c r="B910" s="195">
        <v>451.85</v>
      </c>
      <c r="C910" s="196">
        <f t="shared" si="26"/>
        <v>1.0094950848972297</v>
      </c>
      <c r="D910" s="198">
        <f t="shared" si="27"/>
        <v>9.4950848972297219E-3</v>
      </c>
    </row>
    <row r="911" spans="1:4" outlineLevel="1" x14ac:dyDescent="0.25">
      <c r="A911" s="194">
        <v>34149</v>
      </c>
      <c r="B911" s="195">
        <v>450.69</v>
      </c>
      <c r="C911" s="196">
        <f t="shared" si="26"/>
        <v>0.99743277636383754</v>
      </c>
      <c r="D911" s="198">
        <f t="shared" si="27"/>
        <v>-2.5672236361624634E-3</v>
      </c>
    </row>
    <row r="912" spans="1:4" outlineLevel="1" x14ac:dyDescent="0.25">
      <c r="A912" s="194">
        <v>34150</v>
      </c>
      <c r="B912" s="195">
        <v>450.53</v>
      </c>
      <c r="C912" s="196">
        <f t="shared" si="26"/>
        <v>0.99964498879495878</v>
      </c>
      <c r="D912" s="198">
        <f t="shared" si="27"/>
        <v>-3.5501120504122241E-4</v>
      </c>
    </row>
    <row r="913" spans="1:4" outlineLevel="1" x14ac:dyDescent="0.25">
      <c r="A913" s="194">
        <v>34151</v>
      </c>
      <c r="B913" s="195">
        <v>449.02</v>
      </c>
      <c r="C913" s="196">
        <f t="shared" si="26"/>
        <v>0.99664839189399157</v>
      </c>
      <c r="D913" s="198">
        <f t="shared" si="27"/>
        <v>-3.3516081060084302E-3</v>
      </c>
    </row>
    <row r="914" spans="1:4" outlineLevel="1" x14ac:dyDescent="0.25">
      <c r="A914" s="194">
        <v>34152</v>
      </c>
      <c r="B914" s="195">
        <v>445.84</v>
      </c>
      <c r="C914" s="196">
        <f t="shared" si="26"/>
        <v>0.99291791011536235</v>
      </c>
      <c r="D914" s="198">
        <f t="shared" si="27"/>
        <v>-7.0820898846376545E-3</v>
      </c>
    </row>
    <row r="915" spans="1:4" outlineLevel="1" x14ac:dyDescent="0.25">
      <c r="A915" s="194">
        <v>34156</v>
      </c>
      <c r="B915" s="195">
        <v>441.43</v>
      </c>
      <c r="C915" s="196">
        <f t="shared" si="26"/>
        <v>0.99010855912434959</v>
      </c>
      <c r="D915" s="198">
        <f t="shared" si="27"/>
        <v>-9.8914408756504146E-3</v>
      </c>
    </row>
    <row r="916" spans="1:4" outlineLevel="1" x14ac:dyDescent="0.25">
      <c r="A916" s="194">
        <v>34157</v>
      </c>
      <c r="B916" s="195">
        <v>442.83</v>
      </c>
      <c r="C916" s="196">
        <f t="shared" si="26"/>
        <v>1.0031715107718098</v>
      </c>
      <c r="D916" s="198">
        <f t="shared" si="27"/>
        <v>3.1715107718097713E-3</v>
      </c>
    </row>
    <row r="917" spans="1:4" outlineLevel="1" x14ac:dyDescent="0.25">
      <c r="A917" s="194">
        <v>34158</v>
      </c>
      <c r="B917" s="195">
        <v>448.64</v>
      </c>
      <c r="C917" s="196">
        <f t="shared" si="26"/>
        <v>1.0131201589774856</v>
      </c>
      <c r="D917" s="198">
        <f t="shared" si="27"/>
        <v>1.3120158977485641E-2</v>
      </c>
    </row>
    <row r="918" spans="1:4" outlineLevel="1" x14ac:dyDescent="0.25">
      <c r="A918" s="194">
        <v>34159</v>
      </c>
      <c r="B918" s="195">
        <v>448.11</v>
      </c>
      <c r="C918" s="196">
        <f t="shared" si="26"/>
        <v>0.99881865192582031</v>
      </c>
      <c r="D918" s="198">
        <f t="shared" si="27"/>
        <v>-1.1813480741796889E-3</v>
      </c>
    </row>
    <row r="919" spans="1:4" outlineLevel="1" x14ac:dyDescent="0.25">
      <c r="A919" s="194">
        <v>34162</v>
      </c>
      <c r="B919" s="195">
        <v>448.98</v>
      </c>
      <c r="C919" s="196">
        <f t="shared" si="26"/>
        <v>1.0019414875811743</v>
      </c>
      <c r="D919" s="198">
        <f t="shared" si="27"/>
        <v>1.9414875811742949E-3</v>
      </c>
    </row>
    <row r="920" spans="1:4" outlineLevel="1" x14ac:dyDescent="0.25">
      <c r="A920" s="194">
        <v>34163</v>
      </c>
      <c r="B920" s="195">
        <v>448.09</v>
      </c>
      <c r="C920" s="196">
        <f t="shared" si="26"/>
        <v>0.99801772907479169</v>
      </c>
      <c r="D920" s="198">
        <f t="shared" si="27"/>
        <v>-1.9822709252083071E-3</v>
      </c>
    </row>
    <row r="921" spans="1:4" outlineLevel="1" x14ac:dyDescent="0.25">
      <c r="A921" s="194">
        <v>34164</v>
      </c>
      <c r="B921" s="195">
        <v>450.08</v>
      </c>
      <c r="C921" s="196">
        <f t="shared" si="26"/>
        <v>1.0044410721060502</v>
      </c>
      <c r="D921" s="198">
        <f t="shared" si="27"/>
        <v>4.441072106050159E-3</v>
      </c>
    </row>
    <row r="922" spans="1:4" outlineLevel="1" x14ac:dyDescent="0.25">
      <c r="A922" s="194">
        <v>34165</v>
      </c>
      <c r="B922" s="195">
        <v>449.22</v>
      </c>
      <c r="C922" s="196">
        <f t="shared" si="26"/>
        <v>0.99808922858158555</v>
      </c>
      <c r="D922" s="198">
        <f t="shared" si="27"/>
        <v>-1.9107714184144475E-3</v>
      </c>
    </row>
    <row r="923" spans="1:4" outlineLevel="1" x14ac:dyDescent="0.25">
      <c r="A923" s="194">
        <v>34166</v>
      </c>
      <c r="B923" s="195">
        <v>445.75</v>
      </c>
      <c r="C923" s="196">
        <f t="shared" si="26"/>
        <v>0.99227549975513107</v>
      </c>
      <c r="D923" s="198">
        <f t="shared" si="27"/>
        <v>-7.7245002448689259E-3</v>
      </c>
    </row>
    <row r="924" spans="1:4" outlineLevel="1" x14ac:dyDescent="0.25">
      <c r="A924" s="194">
        <v>34169</v>
      </c>
      <c r="B924" s="195">
        <v>446.03</v>
      </c>
      <c r="C924" s="196">
        <f t="shared" si="26"/>
        <v>1.0006281547952889</v>
      </c>
      <c r="D924" s="198">
        <f t="shared" si="27"/>
        <v>6.2815479528888218E-4</v>
      </c>
    </row>
    <row r="925" spans="1:4" outlineLevel="1" x14ac:dyDescent="0.25">
      <c r="A925" s="194">
        <v>34170</v>
      </c>
      <c r="B925" s="195">
        <v>447.31</v>
      </c>
      <c r="C925" s="196">
        <f t="shared" ref="C925:C988" si="28">B925/B924</f>
        <v>1.002869762123624</v>
      </c>
      <c r="D925" s="198">
        <f t="shared" ref="D925:D988" si="29">C925-1</f>
        <v>2.8697621236239979E-3</v>
      </c>
    </row>
    <row r="926" spans="1:4" outlineLevel="1" x14ac:dyDescent="0.25">
      <c r="A926" s="194">
        <v>34171</v>
      </c>
      <c r="B926" s="195">
        <v>447.18</v>
      </c>
      <c r="C926" s="196">
        <f t="shared" si="28"/>
        <v>0.99970937381234493</v>
      </c>
      <c r="D926" s="198">
        <f t="shared" si="29"/>
        <v>-2.906261876550742E-4</v>
      </c>
    </row>
    <row r="927" spans="1:4" outlineLevel="1" x14ac:dyDescent="0.25">
      <c r="A927" s="194">
        <v>34172</v>
      </c>
      <c r="B927" s="195">
        <v>444.51</v>
      </c>
      <c r="C927" s="196">
        <f t="shared" si="28"/>
        <v>0.99402924996645647</v>
      </c>
      <c r="D927" s="198">
        <f t="shared" si="29"/>
        <v>-5.970750033543526E-3</v>
      </c>
    </row>
    <row r="928" spans="1:4" outlineLevel="1" x14ac:dyDescent="0.25">
      <c r="A928" s="194">
        <v>34173</v>
      </c>
      <c r="B928" s="195">
        <v>447.1</v>
      </c>
      <c r="C928" s="196">
        <f t="shared" si="28"/>
        <v>1.0058266405705159</v>
      </c>
      <c r="D928" s="198">
        <f t="shared" si="29"/>
        <v>5.8266405705158508E-3</v>
      </c>
    </row>
    <row r="929" spans="1:4" outlineLevel="1" x14ac:dyDescent="0.25">
      <c r="A929" s="194">
        <v>34176</v>
      </c>
      <c r="B929" s="195">
        <v>449.09</v>
      </c>
      <c r="C929" s="196">
        <f t="shared" si="28"/>
        <v>1.0044509058376201</v>
      </c>
      <c r="D929" s="198">
        <f t="shared" si="29"/>
        <v>4.4509058376200894E-3</v>
      </c>
    </row>
    <row r="930" spans="1:4" outlineLevel="1" x14ac:dyDescent="0.25">
      <c r="A930" s="194">
        <v>34177</v>
      </c>
      <c r="B930" s="195">
        <v>448.24</v>
      </c>
      <c r="C930" s="196">
        <f t="shared" si="28"/>
        <v>0.99810728361798307</v>
      </c>
      <c r="D930" s="198">
        <f t="shared" si="29"/>
        <v>-1.8927163820169346E-3</v>
      </c>
    </row>
    <row r="931" spans="1:4" outlineLevel="1" x14ac:dyDescent="0.25">
      <c r="A931" s="194">
        <v>34178</v>
      </c>
      <c r="B931" s="195">
        <v>447.19</v>
      </c>
      <c r="C931" s="196">
        <f t="shared" si="28"/>
        <v>0.99765750490808491</v>
      </c>
      <c r="D931" s="198">
        <f t="shared" si="29"/>
        <v>-2.3424950919150866E-3</v>
      </c>
    </row>
    <row r="932" spans="1:4" outlineLevel="1" x14ac:dyDescent="0.25">
      <c r="A932" s="194">
        <v>34179</v>
      </c>
      <c r="B932" s="195">
        <v>450.24</v>
      </c>
      <c r="C932" s="196">
        <f t="shared" si="28"/>
        <v>1.0068203671817348</v>
      </c>
      <c r="D932" s="198">
        <f t="shared" si="29"/>
        <v>6.8203671817348432E-3</v>
      </c>
    </row>
    <row r="933" spans="1:4" outlineLevel="1" x14ac:dyDescent="0.25">
      <c r="A933" s="194">
        <v>34180</v>
      </c>
      <c r="B933" s="195">
        <v>448.13</v>
      </c>
      <c r="C933" s="196">
        <f t="shared" si="28"/>
        <v>0.99531361051883438</v>
      </c>
      <c r="D933" s="198">
        <f t="shared" si="29"/>
        <v>-4.6863894811656204E-3</v>
      </c>
    </row>
    <row r="934" spans="1:4" outlineLevel="1" x14ac:dyDescent="0.25">
      <c r="A934" s="194">
        <v>34183</v>
      </c>
      <c r="B934" s="195">
        <v>450.15</v>
      </c>
      <c r="C934" s="196">
        <f t="shared" si="28"/>
        <v>1.0045076205565349</v>
      </c>
      <c r="D934" s="198">
        <f t="shared" si="29"/>
        <v>4.5076205565348637E-3</v>
      </c>
    </row>
    <row r="935" spans="1:4" outlineLevel="1" x14ac:dyDescent="0.25">
      <c r="A935" s="194">
        <v>34184</v>
      </c>
      <c r="B935" s="195">
        <v>449.27</v>
      </c>
      <c r="C935" s="196">
        <f t="shared" si="28"/>
        <v>0.99804509607908476</v>
      </c>
      <c r="D935" s="198">
        <f t="shared" si="29"/>
        <v>-1.9549039209152408E-3</v>
      </c>
    </row>
    <row r="936" spans="1:4" outlineLevel="1" x14ac:dyDescent="0.25">
      <c r="A936" s="194">
        <v>34185</v>
      </c>
      <c r="B936" s="195">
        <v>448.54</v>
      </c>
      <c r="C936" s="196">
        <f t="shared" si="28"/>
        <v>0.99837514189685495</v>
      </c>
      <c r="D936" s="198">
        <f t="shared" si="29"/>
        <v>-1.6248581031450549E-3</v>
      </c>
    </row>
    <row r="937" spans="1:4" outlineLevel="1" x14ac:dyDescent="0.25">
      <c r="A937" s="194">
        <v>34186</v>
      </c>
      <c r="B937" s="195">
        <v>448.13</v>
      </c>
      <c r="C937" s="196">
        <f t="shared" si="28"/>
        <v>0.99908592321755019</v>
      </c>
      <c r="D937" s="198">
        <f t="shared" si="29"/>
        <v>-9.1407678244981305E-4</v>
      </c>
    </row>
    <row r="938" spans="1:4" outlineLevel="1" x14ac:dyDescent="0.25">
      <c r="A938" s="194">
        <v>34187</v>
      </c>
      <c r="B938" s="195">
        <v>448.68</v>
      </c>
      <c r="C938" s="196">
        <f t="shared" si="28"/>
        <v>1.0012273224287596</v>
      </c>
      <c r="D938" s="198">
        <f t="shared" si="29"/>
        <v>1.2273224287595585E-3</v>
      </c>
    </row>
    <row r="939" spans="1:4" outlineLevel="1" x14ac:dyDescent="0.25">
      <c r="A939" s="194">
        <v>34190</v>
      </c>
      <c r="B939" s="195">
        <v>450.72</v>
      </c>
      <c r="C939" s="196">
        <f t="shared" si="28"/>
        <v>1.0045466702326826</v>
      </c>
      <c r="D939" s="198">
        <f t="shared" si="29"/>
        <v>4.5466702326826258E-3</v>
      </c>
    </row>
    <row r="940" spans="1:4" outlineLevel="1" x14ac:dyDescent="0.25">
      <c r="A940" s="194">
        <v>34191</v>
      </c>
      <c r="B940" s="195">
        <v>449.45</v>
      </c>
      <c r="C940" s="196">
        <f t="shared" si="28"/>
        <v>0.99718228611998572</v>
      </c>
      <c r="D940" s="198">
        <f t="shared" si="29"/>
        <v>-2.8177138800142831E-3</v>
      </c>
    </row>
    <row r="941" spans="1:4" outlineLevel="1" x14ac:dyDescent="0.25">
      <c r="A941" s="194">
        <v>34192</v>
      </c>
      <c r="B941" s="195">
        <v>450.46</v>
      </c>
      <c r="C941" s="196">
        <f t="shared" si="28"/>
        <v>1.0022471910112358</v>
      </c>
      <c r="D941" s="198">
        <f t="shared" si="29"/>
        <v>2.2471910112358273E-3</v>
      </c>
    </row>
    <row r="942" spans="1:4" outlineLevel="1" x14ac:dyDescent="0.25">
      <c r="A942" s="194">
        <v>34193</v>
      </c>
      <c r="B942" s="195">
        <v>448.96</v>
      </c>
      <c r="C942" s="196">
        <f t="shared" si="28"/>
        <v>0.99667007059450341</v>
      </c>
      <c r="D942" s="198">
        <f t="shared" si="29"/>
        <v>-3.32992940549659E-3</v>
      </c>
    </row>
    <row r="943" spans="1:4" outlineLevel="1" x14ac:dyDescent="0.25">
      <c r="A943" s="194">
        <v>34194</v>
      </c>
      <c r="B943" s="195">
        <v>450.14</v>
      </c>
      <c r="C943" s="196">
        <f t="shared" si="28"/>
        <v>1.002628296507484</v>
      </c>
      <c r="D943" s="198">
        <f t="shared" si="29"/>
        <v>2.6282965074839737E-3</v>
      </c>
    </row>
    <row r="944" spans="1:4" outlineLevel="1" x14ac:dyDescent="0.25">
      <c r="A944" s="194">
        <v>34197</v>
      </c>
      <c r="B944" s="195">
        <v>452.38</v>
      </c>
      <c r="C944" s="196">
        <f t="shared" si="28"/>
        <v>1.0049762296174525</v>
      </c>
      <c r="D944" s="198">
        <f t="shared" si="29"/>
        <v>4.9762296174524767E-3</v>
      </c>
    </row>
    <row r="945" spans="1:4" outlineLevel="1" x14ac:dyDescent="0.25">
      <c r="A945" s="194">
        <v>34198</v>
      </c>
      <c r="B945" s="195">
        <v>453.13</v>
      </c>
      <c r="C945" s="196">
        <f t="shared" si="28"/>
        <v>1.0016578982271542</v>
      </c>
      <c r="D945" s="198">
        <f t="shared" si="29"/>
        <v>1.6578982271542309E-3</v>
      </c>
    </row>
    <row r="946" spans="1:4" outlineLevel="1" x14ac:dyDescent="0.25">
      <c r="A946" s="194">
        <v>34199</v>
      </c>
      <c r="B946" s="195">
        <v>456.04</v>
      </c>
      <c r="C946" s="196">
        <f t="shared" si="28"/>
        <v>1.0064219981020899</v>
      </c>
      <c r="D946" s="198">
        <f t="shared" si="29"/>
        <v>6.4219981020898764E-3</v>
      </c>
    </row>
    <row r="947" spans="1:4" outlineLevel="1" x14ac:dyDescent="0.25">
      <c r="A947" s="194">
        <v>34200</v>
      </c>
      <c r="B947" s="195">
        <v>456.43</v>
      </c>
      <c r="C947" s="196">
        <f t="shared" si="28"/>
        <v>1.0008551881413912</v>
      </c>
      <c r="D947" s="198">
        <f t="shared" si="29"/>
        <v>8.5518814139118327E-4</v>
      </c>
    </row>
    <row r="948" spans="1:4" outlineLevel="1" x14ac:dyDescent="0.25">
      <c r="A948" s="194">
        <v>34201</v>
      </c>
      <c r="B948" s="195">
        <v>456.16</v>
      </c>
      <c r="C948" s="196">
        <f t="shared" si="28"/>
        <v>0.9994084525557041</v>
      </c>
      <c r="D948" s="198">
        <f t="shared" si="29"/>
        <v>-5.9154744429590345E-4</v>
      </c>
    </row>
    <row r="949" spans="1:4" outlineLevel="1" x14ac:dyDescent="0.25">
      <c r="A949" s="194">
        <v>34204</v>
      </c>
      <c r="B949" s="195">
        <v>455.23</v>
      </c>
      <c r="C949" s="196">
        <f t="shared" si="28"/>
        <v>0.99796124166958955</v>
      </c>
      <c r="D949" s="198">
        <f t="shared" si="29"/>
        <v>-2.0387583304104506E-3</v>
      </c>
    </row>
    <row r="950" spans="1:4" outlineLevel="1" x14ac:dyDescent="0.25">
      <c r="A950" s="194">
        <v>34205</v>
      </c>
      <c r="B950" s="195">
        <v>459.77</v>
      </c>
      <c r="C950" s="196">
        <f t="shared" si="28"/>
        <v>1.0099729806910791</v>
      </c>
      <c r="D950" s="198">
        <f t="shared" si="29"/>
        <v>9.972980691079103E-3</v>
      </c>
    </row>
    <row r="951" spans="1:4" outlineLevel="1" x14ac:dyDescent="0.25">
      <c r="A951" s="194">
        <v>34206</v>
      </c>
      <c r="B951" s="195">
        <v>460.13</v>
      </c>
      <c r="C951" s="196">
        <f t="shared" si="28"/>
        <v>1.0007830001957501</v>
      </c>
      <c r="D951" s="198">
        <f t="shared" si="29"/>
        <v>7.8300019575006097E-4</v>
      </c>
    </row>
    <row r="952" spans="1:4" outlineLevel="1" x14ac:dyDescent="0.25">
      <c r="A952" s="194">
        <v>34207</v>
      </c>
      <c r="B952" s="195">
        <v>461.04</v>
      </c>
      <c r="C952" s="196">
        <f t="shared" si="28"/>
        <v>1.0019777019537957</v>
      </c>
      <c r="D952" s="198">
        <f t="shared" si="29"/>
        <v>1.9777019537956519E-3</v>
      </c>
    </row>
    <row r="953" spans="1:4" outlineLevel="1" x14ac:dyDescent="0.25">
      <c r="A953" s="194">
        <v>34208</v>
      </c>
      <c r="B953" s="195">
        <v>460.54</v>
      </c>
      <c r="C953" s="196">
        <f t="shared" si="28"/>
        <v>0.99891549540170055</v>
      </c>
      <c r="D953" s="198">
        <f t="shared" si="29"/>
        <v>-1.0845045982994517E-3</v>
      </c>
    </row>
    <row r="954" spans="1:4" outlineLevel="1" x14ac:dyDescent="0.25">
      <c r="A954" s="194">
        <v>34211</v>
      </c>
      <c r="B954" s="195">
        <v>461.9</v>
      </c>
      <c r="C954" s="196">
        <f t="shared" si="28"/>
        <v>1.0029530551092196</v>
      </c>
      <c r="D954" s="198">
        <f t="shared" si="29"/>
        <v>2.9530551092196156E-3</v>
      </c>
    </row>
    <row r="955" spans="1:4" outlineLevel="1" x14ac:dyDescent="0.25">
      <c r="A955" s="194">
        <v>34212</v>
      </c>
      <c r="B955" s="195">
        <v>463.56</v>
      </c>
      <c r="C955" s="196">
        <f t="shared" si="28"/>
        <v>1.003593851483005</v>
      </c>
      <c r="D955" s="198">
        <f t="shared" si="29"/>
        <v>3.5938514830049506E-3</v>
      </c>
    </row>
    <row r="956" spans="1:4" outlineLevel="1" x14ac:dyDescent="0.25">
      <c r="A956" s="194">
        <v>34213</v>
      </c>
      <c r="B956" s="195">
        <v>463.15</v>
      </c>
      <c r="C956" s="196">
        <f t="shared" si="28"/>
        <v>0.99911554059884367</v>
      </c>
      <c r="D956" s="198">
        <f t="shared" si="29"/>
        <v>-8.8445940115633448E-4</v>
      </c>
    </row>
    <row r="957" spans="1:4" outlineLevel="1" x14ac:dyDescent="0.25">
      <c r="A957" s="194">
        <v>34214</v>
      </c>
      <c r="B957" s="195">
        <v>461.3</v>
      </c>
      <c r="C957" s="196">
        <f t="shared" si="28"/>
        <v>0.99600561373205232</v>
      </c>
      <c r="D957" s="198">
        <f t="shared" si="29"/>
        <v>-3.9943862679476805E-3</v>
      </c>
    </row>
    <row r="958" spans="1:4" outlineLevel="1" x14ac:dyDescent="0.25">
      <c r="A958" s="194">
        <v>34215</v>
      </c>
      <c r="B958" s="195">
        <v>461.34</v>
      </c>
      <c r="C958" s="196">
        <f t="shared" si="28"/>
        <v>1.0000867114675915</v>
      </c>
      <c r="D958" s="198">
        <f t="shared" si="29"/>
        <v>8.6711467591538138E-5</v>
      </c>
    </row>
    <row r="959" spans="1:4" outlineLevel="1" x14ac:dyDescent="0.25">
      <c r="A959" s="194">
        <v>34219</v>
      </c>
      <c r="B959" s="195">
        <v>458.52</v>
      </c>
      <c r="C959" s="196">
        <f t="shared" si="28"/>
        <v>0.99388737156977502</v>
      </c>
      <c r="D959" s="198">
        <f t="shared" si="29"/>
        <v>-6.1126284302249756E-3</v>
      </c>
    </row>
    <row r="960" spans="1:4" outlineLevel="1" x14ac:dyDescent="0.25">
      <c r="A960" s="194">
        <v>34220</v>
      </c>
      <c r="B960" s="195">
        <v>456.65</v>
      </c>
      <c r="C960" s="196">
        <f t="shared" si="28"/>
        <v>0.99592166099624879</v>
      </c>
      <c r="D960" s="198">
        <f t="shared" si="29"/>
        <v>-4.0783390037512079E-3</v>
      </c>
    </row>
    <row r="961" spans="1:4" outlineLevel="1" x14ac:dyDescent="0.25">
      <c r="A961" s="194">
        <v>34221</v>
      </c>
      <c r="B961" s="195">
        <v>457.5</v>
      </c>
      <c r="C961" s="196">
        <f t="shared" si="28"/>
        <v>1.0018613818022557</v>
      </c>
      <c r="D961" s="198">
        <f t="shared" si="29"/>
        <v>1.8613818022557016E-3</v>
      </c>
    </row>
    <row r="962" spans="1:4" outlineLevel="1" x14ac:dyDescent="0.25">
      <c r="A962" s="194">
        <v>34222</v>
      </c>
      <c r="B962" s="195">
        <v>461.72</v>
      </c>
      <c r="C962" s="196">
        <f t="shared" si="28"/>
        <v>1.0092240437158471</v>
      </c>
      <c r="D962" s="198">
        <f t="shared" si="29"/>
        <v>9.2240437158470634E-3</v>
      </c>
    </row>
    <row r="963" spans="1:4" outlineLevel="1" x14ac:dyDescent="0.25">
      <c r="A963" s="194">
        <v>34225</v>
      </c>
      <c r="B963" s="195">
        <v>462.06</v>
      </c>
      <c r="C963" s="196">
        <f t="shared" si="28"/>
        <v>1.0007363770250368</v>
      </c>
      <c r="D963" s="198">
        <f t="shared" si="29"/>
        <v>7.3637702503681624E-4</v>
      </c>
    </row>
    <row r="964" spans="1:4" outlineLevel="1" x14ac:dyDescent="0.25">
      <c r="A964" s="194">
        <v>34226</v>
      </c>
      <c r="B964" s="195">
        <v>459.9</v>
      </c>
      <c r="C964" s="196">
        <f t="shared" si="28"/>
        <v>0.99532528243085305</v>
      </c>
      <c r="D964" s="198">
        <f t="shared" si="29"/>
        <v>-4.6747175691469467E-3</v>
      </c>
    </row>
    <row r="965" spans="1:4" outlineLevel="1" x14ac:dyDescent="0.25">
      <c r="A965" s="194">
        <v>34227</v>
      </c>
      <c r="B965" s="195">
        <v>461.6</v>
      </c>
      <c r="C965" s="196">
        <f t="shared" si="28"/>
        <v>1.0036964557512504</v>
      </c>
      <c r="D965" s="198">
        <f t="shared" si="29"/>
        <v>3.6964557512504381E-3</v>
      </c>
    </row>
    <row r="966" spans="1:4" outlineLevel="1" x14ac:dyDescent="0.25">
      <c r="A966" s="194">
        <v>34228</v>
      </c>
      <c r="B966" s="195">
        <v>459.43</v>
      </c>
      <c r="C966" s="196">
        <f t="shared" si="28"/>
        <v>0.99529896013864816</v>
      </c>
      <c r="D966" s="198">
        <f t="shared" si="29"/>
        <v>-4.7010398613518412E-3</v>
      </c>
    </row>
    <row r="967" spans="1:4" outlineLevel="1" x14ac:dyDescent="0.25">
      <c r="A967" s="194">
        <v>34229</v>
      </c>
      <c r="B967" s="195">
        <v>458.83</v>
      </c>
      <c r="C967" s="196">
        <f t="shared" si="28"/>
        <v>0.99869403391158607</v>
      </c>
      <c r="D967" s="198">
        <f t="shared" si="29"/>
        <v>-1.3059660884139346E-3</v>
      </c>
    </row>
    <row r="968" spans="1:4" outlineLevel="1" x14ac:dyDescent="0.25">
      <c r="A968" s="194">
        <v>34232</v>
      </c>
      <c r="B968" s="195">
        <v>455.05</v>
      </c>
      <c r="C968" s="196">
        <f t="shared" si="28"/>
        <v>0.99176165464333199</v>
      </c>
      <c r="D968" s="198">
        <f t="shared" si="29"/>
        <v>-8.2383453566680087E-3</v>
      </c>
    </row>
    <row r="969" spans="1:4" outlineLevel="1" x14ac:dyDescent="0.25">
      <c r="A969" s="194">
        <v>34233</v>
      </c>
      <c r="B969" s="195">
        <v>452.95</v>
      </c>
      <c r="C969" s="196">
        <f t="shared" si="28"/>
        <v>0.99538512251400935</v>
      </c>
      <c r="D969" s="198">
        <f t="shared" si="29"/>
        <v>-4.6148774859906538E-3</v>
      </c>
    </row>
    <row r="970" spans="1:4" outlineLevel="1" x14ac:dyDescent="0.25">
      <c r="A970" s="194">
        <v>34234</v>
      </c>
      <c r="B970" s="195">
        <v>456.2</v>
      </c>
      <c r="C970" s="196">
        <f t="shared" si="28"/>
        <v>1.0071751848989954</v>
      </c>
      <c r="D970" s="198">
        <f t="shared" si="29"/>
        <v>7.1751848989953793E-3</v>
      </c>
    </row>
    <row r="971" spans="1:4" outlineLevel="1" x14ac:dyDescent="0.25">
      <c r="A971" s="194">
        <v>34235</v>
      </c>
      <c r="B971" s="195">
        <v>457.74</v>
      </c>
      <c r="C971" s="196">
        <f t="shared" si="28"/>
        <v>1.0033757124068392</v>
      </c>
      <c r="D971" s="198">
        <f t="shared" si="29"/>
        <v>3.3757124068392041E-3</v>
      </c>
    </row>
    <row r="972" spans="1:4" outlineLevel="1" x14ac:dyDescent="0.25">
      <c r="A972" s="194">
        <v>34236</v>
      </c>
      <c r="B972" s="195">
        <v>457.63</v>
      </c>
      <c r="C972" s="196">
        <f t="shared" si="28"/>
        <v>0.99975968890636602</v>
      </c>
      <c r="D972" s="198">
        <f t="shared" si="29"/>
        <v>-2.4031109363398251E-4</v>
      </c>
    </row>
    <row r="973" spans="1:4" outlineLevel="1" x14ac:dyDescent="0.25">
      <c r="A973" s="194">
        <v>34239</v>
      </c>
      <c r="B973" s="195">
        <v>461.8</v>
      </c>
      <c r="C973" s="196">
        <f t="shared" si="28"/>
        <v>1.0091121648493324</v>
      </c>
      <c r="D973" s="198">
        <f t="shared" si="29"/>
        <v>9.1121648493324159E-3</v>
      </c>
    </row>
    <row r="974" spans="1:4" outlineLevel="1" x14ac:dyDescent="0.25">
      <c r="A974" s="194">
        <v>34240</v>
      </c>
      <c r="B974" s="195">
        <v>461.53</v>
      </c>
      <c r="C974" s="196">
        <f t="shared" si="28"/>
        <v>0.99941533131225635</v>
      </c>
      <c r="D974" s="198">
        <f t="shared" si="29"/>
        <v>-5.8466868774365022E-4</v>
      </c>
    </row>
    <row r="975" spans="1:4" outlineLevel="1" x14ac:dyDescent="0.25">
      <c r="A975" s="194">
        <v>34241</v>
      </c>
      <c r="B975" s="195">
        <v>460.11</v>
      </c>
      <c r="C975" s="196">
        <f t="shared" si="28"/>
        <v>0.99692327692674376</v>
      </c>
      <c r="D975" s="198">
        <f t="shared" si="29"/>
        <v>-3.0767230732562378E-3</v>
      </c>
    </row>
    <row r="976" spans="1:4" outlineLevel="1" x14ac:dyDescent="0.25">
      <c r="A976" s="194">
        <v>34242</v>
      </c>
      <c r="B976" s="195">
        <v>458.93</v>
      </c>
      <c r="C976" s="196">
        <f t="shared" si="28"/>
        <v>0.99743539588359309</v>
      </c>
      <c r="D976" s="198">
        <f t="shared" si="29"/>
        <v>-2.56460411640691E-3</v>
      </c>
    </row>
    <row r="977" spans="1:4" outlineLevel="1" x14ac:dyDescent="0.25">
      <c r="A977" s="194">
        <v>34243</v>
      </c>
      <c r="B977" s="195">
        <v>461.28</v>
      </c>
      <c r="C977" s="196">
        <f t="shared" si="28"/>
        <v>1.0051206066284617</v>
      </c>
      <c r="D977" s="198">
        <f t="shared" si="29"/>
        <v>5.1206066284616991E-3</v>
      </c>
    </row>
    <row r="978" spans="1:4" outlineLevel="1" x14ac:dyDescent="0.25">
      <c r="A978" s="194">
        <v>34246</v>
      </c>
      <c r="B978" s="195">
        <v>461.34</v>
      </c>
      <c r="C978" s="196">
        <f t="shared" si="28"/>
        <v>1.0001300728407909</v>
      </c>
      <c r="D978" s="198">
        <f t="shared" si="29"/>
        <v>1.3007284079091797E-4</v>
      </c>
    </row>
    <row r="979" spans="1:4" outlineLevel="1" x14ac:dyDescent="0.25">
      <c r="A979" s="194">
        <v>34247</v>
      </c>
      <c r="B979" s="195">
        <v>461.2</v>
      </c>
      <c r="C979" s="196">
        <f t="shared" si="28"/>
        <v>0.99969653617722287</v>
      </c>
      <c r="D979" s="198">
        <f t="shared" si="29"/>
        <v>-3.0346382277712802E-4</v>
      </c>
    </row>
    <row r="980" spans="1:4" outlineLevel="1" x14ac:dyDescent="0.25">
      <c r="A980" s="194">
        <v>34248</v>
      </c>
      <c r="B980" s="195">
        <v>460.74</v>
      </c>
      <c r="C980" s="196">
        <f t="shared" si="28"/>
        <v>0.999002601908066</v>
      </c>
      <c r="D980" s="198">
        <f t="shared" si="29"/>
        <v>-9.9739809193399864E-4</v>
      </c>
    </row>
    <row r="981" spans="1:4" outlineLevel="1" x14ac:dyDescent="0.25">
      <c r="A981" s="194">
        <v>34249</v>
      </c>
      <c r="B981" s="195">
        <v>459.18</v>
      </c>
      <c r="C981" s="196">
        <f t="shared" si="28"/>
        <v>0.99661414246646696</v>
      </c>
      <c r="D981" s="198">
        <f t="shared" si="29"/>
        <v>-3.3858575335330432E-3</v>
      </c>
    </row>
    <row r="982" spans="1:4" outlineLevel="1" x14ac:dyDescent="0.25">
      <c r="A982" s="194">
        <v>34250</v>
      </c>
      <c r="B982" s="195">
        <v>460.31</v>
      </c>
      <c r="C982" s="196">
        <f t="shared" si="28"/>
        <v>1.0024609085761575</v>
      </c>
      <c r="D982" s="198">
        <f t="shared" si="29"/>
        <v>2.46090857615755E-3</v>
      </c>
    </row>
    <row r="983" spans="1:4" outlineLevel="1" x14ac:dyDescent="0.25">
      <c r="A983" s="194">
        <v>34253</v>
      </c>
      <c r="B983" s="195">
        <v>460.88</v>
      </c>
      <c r="C983" s="196">
        <f t="shared" si="28"/>
        <v>1.0012382959310031</v>
      </c>
      <c r="D983" s="198">
        <f t="shared" si="29"/>
        <v>1.2382959310031083E-3</v>
      </c>
    </row>
    <row r="984" spans="1:4" outlineLevel="1" x14ac:dyDescent="0.25">
      <c r="A984" s="194">
        <v>34254</v>
      </c>
      <c r="B984" s="195">
        <v>461.12</v>
      </c>
      <c r="C984" s="196">
        <f t="shared" si="28"/>
        <v>1.0005207429265752</v>
      </c>
      <c r="D984" s="198">
        <f t="shared" si="29"/>
        <v>5.2074292657522392E-4</v>
      </c>
    </row>
    <row r="985" spans="1:4" outlineLevel="1" x14ac:dyDescent="0.25">
      <c r="A985" s="194">
        <v>34255</v>
      </c>
      <c r="B985" s="195">
        <v>461.49</v>
      </c>
      <c r="C985" s="196">
        <f t="shared" si="28"/>
        <v>1.0008023941707147</v>
      </c>
      <c r="D985" s="198">
        <f t="shared" si="29"/>
        <v>8.023941707147042E-4</v>
      </c>
    </row>
    <row r="986" spans="1:4" outlineLevel="1" x14ac:dyDescent="0.25">
      <c r="A986" s="194">
        <v>34256</v>
      </c>
      <c r="B986" s="195">
        <v>466.83</v>
      </c>
      <c r="C986" s="196">
        <f t="shared" si="28"/>
        <v>1.0115712149775726</v>
      </c>
      <c r="D986" s="198">
        <f t="shared" si="29"/>
        <v>1.157121497757263E-2</v>
      </c>
    </row>
    <row r="987" spans="1:4" outlineLevel="1" x14ac:dyDescent="0.25">
      <c r="A987" s="194">
        <v>34257</v>
      </c>
      <c r="B987" s="195">
        <v>469.5</v>
      </c>
      <c r="C987" s="196">
        <f t="shared" si="28"/>
        <v>1.0057194267720584</v>
      </c>
      <c r="D987" s="198">
        <f t="shared" si="29"/>
        <v>5.7194267720583891E-3</v>
      </c>
    </row>
    <row r="988" spans="1:4" outlineLevel="1" x14ac:dyDescent="0.25">
      <c r="A988" s="194">
        <v>34260</v>
      </c>
      <c r="B988" s="195">
        <v>468.45</v>
      </c>
      <c r="C988" s="196">
        <f t="shared" si="28"/>
        <v>0.99776357827476037</v>
      </c>
      <c r="D988" s="198">
        <f t="shared" si="29"/>
        <v>-2.2364217252396346E-3</v>
      </c>
    </row>
    <row r="989" spans="1:4" outlineLevel="1" x14ac:dyDescent="0.25">
      <c r="A989" s="194">
        <v>34261</v>
      </c>
      <c r="B989" s="195">
        <v>466.21</v>
      </c>
      <c r="C989" s="196">
        <f t="shared" ref="C989:C1052" si="30">B989/B988</f>
        <v>0.99521827302807131</v>
      </c>
      <c r="D989" s="198">
        <f t="shared" ref="D989:D1052" si="31">C989-1</f>
        <v>-4.7817269719286903E-3</v>
      </c>
    </row>
    <row r="990" spans="1:4" outlineLevel="1" x14ac:dyDescent="0.25">
      <c r="A990" s="194">
        <v>34262</v>
      </c>
      <c r="B990" s="195">
        <v>466.07</v>
      </c>
      <c r="C990" s="196">
        <f t="shared" si="30"/>
        <v>0.99969970614100945</v>
      </c>
      <c r="D990" s="198">
        <f t="shared" si="31"/>
        <v>-3.0029385899055239E-4</v>
      </c>
    </row>
    <row r="991" spans="1:4" outlineLevel="1" x14ac:dyDescent="0.25">
      <c r="A991" s="194">
        <v>34263</v>
      </c>
      <c r="B991" s="195">
        <v>465.36</v>
      </c>
      <c r="C991" s="196">
        <f t="shared" si="30"/>
        <v>0.99847662368313772</v>
      </c>
      <c r="D991" s="198">
        <f t="shared" si="31"/>
        <v>-1.5233763168622794E-3</v>
      </c>
    </row>
    <row r="992" spans="1:4" outlineLevel="1" x14ac:dyDescent="0.25">
      <c r="A992" s="194">
        <v>34264</v>
      </c>
      <c r="B992" s="195">
        <v>463.27</v>
      </c>
      <c r="C992" s="196">
        <f t="shared" si="30"/>
        <v>0.99550885336083883</v>
      </c>
      <c r="D992" s="198">
        <f t="shared" si="31"/>
        <v>-4.4911466391611699E-3</v>
      </c>
    </row>
    <row r="993" spans="1:4" outlineLevel="1" x14ac:dyDescent="0.25">
      <c r="A993" s="194">
        <v>34267</v>
      </c>
      <c r="B993" s="195">
        <v>464.2</v>
      </c>
      <c r="C993" s="196">
        <f t="shared" si="30"/>
        <v>1.0020074686467935</v>
      </c>
      <c r="D993" s="198">
        <f t="shared" si="31"/>
        <v>2.0074686467934644E-3</v>
      </c>
    </row>
    <row r="994" spans="1:4" outlineLevel="1" x14ac:dyDescent="0.25">
      <c r="A994" s="194">
        <v>34268</v>
      </c>
      <c r="B994" s="195">
        <v>464.3</v>
      </c>
      <c r="C994" s="196">
        <f t="shared" si="30"/>
        <v>1.0002154243860406</v>
      </c>
      <c r="D994" s="198">
        <f t="shared" si="31"/>
        <v>2.1542438604060798E-4</v>
      </c>
    </row>
    <row r="995" spans="1:4" outlineLevel="1" x14ac:dyDescent="0.25">
      <c r="A995" s="194">
        <v>34269</v>
      </c>
      <c r="B995" s="195">
        <v>464.61</v>
      </c>
      <c r="C995" s="196">
        <f t="shared" si="30"/>
        <v>1.0006676717639458</v>
      </c>
      <c r="D995" s="198">
        <f t="shared" si="31"/>
        <v>6.6767176394577632E-4</v>
      </c>
    </row>
    <row r="996" spans="1:4" outlineLevel="1" x14ac:dyDescent="0.25">
      <c r="A996" s="194">
        <v>34270</v>
      </c>
      <c r="B996" s="195">
        <v>467.73</v>
      </c>
      <c r="C996" s="196">
        <f t="shared" si="30"/>
        <v>1.0067153096145154</v>
      </c>
      <c r="D996" s="198">
        <f t="shared" si="31"/>
        <v>6.7153096145153857E-3</v>
      </c>
    </row>
    <row r="997" spans="1:4" outlineLevel="1" x14ac:dyDescent="0.25">
      <c r="A997" s="194">
        <v>34271</v>
      </c>
      <c r="B997" s="195">
        <v>467.83</v>
      </c>
      <c r="C997" s="196">
        <f t="shared" si="30"/>
        <v>1.0002137985589976</v>
      </c>
      <c r="D997" s="198">
        <f t="shared" si="31"/>
        <v>2.1379855899761324E-4</v>
      </c>
    </row>
    <row r="998" spans="1:4" outlineLevel="1" x14ac:dyDescent="0.25">
      <c r="A998" s="194">
        <v>34274</v>
      </c>
      <c r="B998" s="195">
        <v>469.1</v>
      </c>
      <c r="C998" s="196">
        <f t="shared" si="30"/>
        <v>1.0027146613085951</v>
      </c>
      <c r="D998" s="198">
        <f t="shared" si="31"/>
        <v>2.714661308595101E-3</v>
      </c>
    </row>
    <row r="999" spans="1:4" outlineLevel="1" x14ac:dyDescent="0.25">
      <c r="A999" s="194">
        <v>34275</v>
      </c>
      <c r="B999" s="195">
        <v>468.44</v>
      </c>
      <c r="C999" s="196">
        <f t="shared" si="30"/>
        <v>0.99859305052227665</v>
      </c>
      <c r="D999" s="198">
        <f t="shared" si="31"/>
        <v>-1.4069494777233515E-3</v>
      </c>
    </row>
    <row r="1000" spans="1:4" outlineLevel="1" x14ac:dyDescent="0.25">
      <c r="A1000" s="194">
        <v>34276</v>
      </c>
      <c r="B1000" s="195">
        <v>463.02</v>
      </c>
      <c r="C1000" s="196">
        <f t="shared" si="30"/>
        <v>0.98842968149602939</v>
      </c>
      <c r="D1000" s="198">
        <f t="shared" si="31"/>
        <v>-1.1570318503970611E-2</v>
      </c>
    </row>
    <row r="1001" spans="1:4" outlineLevel="1" x14ac:dyDescent="0.25">
      <c r="A1001" s="194">
        <v>34277</v>
      </c>
      <c r="B1001" s="195">
        <v>457.49</v>
      </c>
      <c r="C1001" s="196">
        <f t="shared" si="30"/>
        <v>0.9880566714180814</v>
      </c>
      <c r="D1001" s="198">
        <f t="shared" si="31"/>
        <v>-1.19433285819186E-2</v>
      </c>
    </row>
    <row r="1002" spans="1:4" outlineLevel="1" x14ac:dyDescent="0.25">
      <c r="A1002" s="194">
        <v>34278</v>
      </c>
      <c r="B1002" s="195">
        <v>459.57</v>
      </c>
      <c r="C1002" s="196">
        <f t="shared" si="30"/>
        <v>1.0045465474655184</v>
      </c>
      <c r="D1002" s="198">
        <f t="shared" si="31"/>
        <v>4.5465474655184135E-3</v>
      </c>
    </row>
    <row r="1003" spans="1:4" outlineLevel="1" x14ac:dyDescent="0.25">
      <c r="A1003" s="194">
        <v>34281</v>
      </c>
      <c r="B1003" s="195">
        <v>460.21</v>
      </c>
      <c r="C1003" s="196">
        <f t="shared" si="30"/>
        <v>1.0013926061318188</v>
      </c>
      <c r="D1003" s="198">
        <f t="shared" si="31"/>
        <v>1.3926061318187966E-3</v>
      </c>
    </row>
    <row r="1004" spans="1:4" outlineLevel="1" x14ac:dyDescent="0.25">
      <c r="A1004" s="194">
        <v>34282</v>
      </c>
      <c r="B1004" s="195">
        <v>460.33</v>
      </c>
      <c r="C1004" s="196">
        <f t="shared" si="30"/>
        <v>1.0002607505269334</v>
      </c>
      <c r="D1004" s="198">
        <f t="shared" si="31"/>
        <v>2.607505269334176E-4</v>
      </c>
    </row>
    <row r="1005" spans="1:4" outlineLevel="1" x14ac:dyDescent="0.25">
      <c r="A1005" s="194">
        <v>34283</v>
      </c>
      <c r="B1005" s="195">
        <v>463.72</v>
      </c>
      <c r="C1005" s="196">
        <f t="shared" si="30"/>
        <v>1.0073642821454176</v>
      </c>
      <c r="D1005" s="198">
        <f t="shared" si="31"/>
        <v>7.3642821454176222E-3</v>
      </c>
    </row>
    <row r="1006" spans="1:4" outlineLevel="1" x14ac:dyDescent="0.25">
      <c r="A1006" s="194">
        <v>34284</v>
      </c>
      <c r="B1006" s="195">
        <v>462.64</v>
      </c>
      <c r="C1006" s="196">
        <f t="shared" si="30"/>
        <v>0.99767100836711797</v>
      </c>
      <c r="D1006" s="198">
        <f t="shared" si="31"/>
        <v>-2.328991632882027E-3</v>
      </c>
    </row>
    <row r="1007" spans="1:4" outlineLevel="1" x14ac:dyDescent="0.25">
      <c r="A1007" s="194">
        <v>34285</v>
      </c>
      <c r="B1007" s="195">
        <v>465.39</v>
      </c>
      <c r="C1007" s="196">
        <f t="shared" si="30"/>
        <v>1.0059441466366938</v>
      </c>
      <c r="D1007" s="198">
        <f t="shared" si="31"/>
        <v>5.9441466366938478E-3</v>
      </c>
    </row>
    <row r="1008" spans="1:4" outlineLevel="1" x14ac:dyDescent="0.25">
      <c r="A1008" s="194">
        <v>34288</v>
      </c>
      <c r="B1008" s="195">
        <v>463.75</v>
      </c>
      <c r="C1008" s="196">
        <f t="shared" si="30"/>
        <v>0.9964760738305507</v>
      </c>
      <c r="D1008" s="198">
        <f t="shared" si="31"/>
        <v>-3.5239261694492985E-3</v>
      </c>
    </row>
    <row r="1009" spans="1:4" outlineLevel="1" x14ac:dyDescent="0.25">
      <c r="A1009" s="194">
        <v>34289</v>
      </c>
      <c r="B1009" s="195">
        <v>466.74</v>
      </c>
      <c r="C1009" s="196">
        <f t="shared" si="30"/>
        <v>1.0064474393530998</v>
      </c>
      <c r="D1009" s="198">
        <f t="shared" si="31"/>
        <v>6.4474393530997709E-3</v>
      </c>
    </row>
    <row r="1010" spans="1:4" outlineLevel="1" x14ac:dyDescent="0.25">
      <c r="A1010" s="194">
        <v>34290</v>
      </c>
      <c r="B1010" s="195">
        <v>464.81</v>
      </c>
      <c r="C1010" s="196">
        <f t="shared" si="30"/>
        <v>0.99586493551013411</v>
      </c>
      <c r="D1010" s="198">
        <f t="shared" si="31"/>
        <v>-4.1350644898658917E-3</v>
      </c>
    </row>
    <row r="1011" spans="1:4" outlineLevel="1" x14ac:dyDescent="0.25">
      <c r="A1011" s="194">
        <v>34291</v>
      </c>
      <c r="B1011" s="195">
        <v>463.62</v>
      </c>
      <c r="C1011" s="196">
        <f t="shared" si="30"/>
        <v>0.99743981411759641</v>
      </c>
      <c r="D1011" s="198">
        <f t="shared" si="31"/>
        <v>-2.5601858824035872E-3</v>
      </c>
    </row>
    <row r="1012" spans="1:4" outlineLevel="1" x14ac:dyDescent="0.25">
      <c r="A1012" s="194">
        <v>34292</v>
      </c>
      <c r="B1012" s="195">
        <v>462.6</v>
      </c>
      <c r="C1012" s="196">
        <f t="shared" si="30"/>
        <v>0.99779992235020065</v>
      </c>
      <c r="D1012" s="198">
        <f t="shared" si="31"/>
        <v>-2.2000776497993479E-3</v>
      </c>
    </row>
    <row r="1013" spans="1:4" outlineLevel="1" x14ac:dyDescent="0.25">
      <c r="A1013" s="194">
        <v>34295</v>
      </c>
      <c r="B1013" s="195">
        <v>459.13</v>
      </c>
      <c r="C1013" s="196">
        <f t="shared" si="30"/>
        <v>0.99249891915261557</v>
      </c>
      <c r="D1013" s="198">
        <f t="shared" si="31"/>
        <v>-7.5010808473844337E-3</v>
      </c>
    </row>
    <row r="1014" spans="1:4" outlineLevel="1" x14ac:dyDescent="0.25">
      <c r="A1014" s="194">
        <v>34296</v>
      </c>
      <c r="B1014" s="195">
        <v>461.03</v>
      </c>
      <c r="C1014" s="196">
        <f t="shared" si="30"/>
        <v>1.0041382614945658</v>
      </c>
      <c r="D1014" s="198">
        <f t="shared" si="31"/>
        <v>4.1382614945657537E-3</v>
      </c>
    </row>
    <row r="1015" spans="1:4" outlineLevel="1" x14ac:dyDescent="0.25">
      <c r="A1015" s="194">
        <v>34297</v>
      </c>
      <c r="B1015" s="195">
        <v>462.36</v>
      </c>
      <c r="C1015" s="196">
        <f t="shared" si="30"/>
        <v>1.002884844804026</v>
      </c>
      <c r="D1015" s="198">
        <f t="shared" si="31"/>
        <v>2.8848448040259544E-3</v>
      </c>
    </row>
    <row r="1016" spans="1:4" outlineLevel="1" x14ac:dyDescent="0.25">
      <c r="A1016" s="194">
        <v>34299</v>
      </c>
      <c r="B1016" s="195">
        <v>463.06</v>
      </c>
      <c r="C1016" s="196">
        <f t="shared" si="30"/>
        <v>1.0015139717968682</v>
      </c>
      <c r="D1016" s="198">
        <f t="shared" si="31"/>
        <v>1.5139717968681854E-3</v>
      </c>
    </row>
    <row r="1017" spans="1:4" outlineLevel="1" x14ac:dyDescent="0.25">
      <c r="A1017" s="194">
        <v>34302</v>
      </c>
      <c r="B1017" s="195">
        <v>461.9</v>
      </c>
      <c r="C1017" s="196">
        <f t="shared" si="30"/>
        <v>0.99749492506370663</v>
      </c>
      <c r="D1017" s="198">
        <f t="shared" si="31"/>
        <v>-2.5050749362933722E-3</v>
      </c>
    </row>
    <row r="1018" spans="1:4" outlineLevel="1" x14ac:dyDescent="0.25">
      <c r="A1018" s="194">
        <v>34303</v>
      </c>
      <c r="B1018" s="195">
        <v>461.79</v>
      </c>
      <c r="C1018" s="196">
        <f t="shared" si="30"/>
        <v>0.99976185321498168</v>
      </c>
      <c r="D1018" s="198">
        <f t="shared" si="31"/>
        <v>-2.3814678501832276E-4</v>
      </c>
    </row>
    <row r="1019" spans="1:4" outlineLevel="1" x14ac:dyDescent="0.25">
      <c r="A1019" s="194">
        <v>34304</v>
      </c>
      <c r="B1019" s="195">
        <v>461.89</v>
      </c>
      <c r="C1019" s="196">
        <f t="shared" si="30"/>
        <v>1.0002165486476535</v>
      </c>
      <c r="D1019" s="198">
        <f t="shared" si="31"/>
        <v>2.1654864765352499E-4</v>
      </c>
    </row>
    <row r="1020" spans="1:4" outlineLevel="1" x14ac:dyDescent="0.25">
      <c r="A1020" s="194">
        <v>34305</v>
      </c>
      <c r="B1020" s="195">
        <v>463.11</v>
      </c>
      <c r="C1020" s="196">
        <f t="shared" si="30"/>
        <v>1.0026413215267704</v>
      </c>
      <c r="D1020" s="198">
        <f t="shared" si="31"/>
        <v>2.6413215267704349E-3</v>
      </c>
    </row>
    <row r="1021" spans="1:4" outlineLevel="1" x14ac:dyDescent="0.25">
      <c r="A1021" s="194">
        <v>34306</v>
      </c>
      <c r="B1021" s="195">
        <v>464.89</v>
      </c>
      <c r="C1021" s="196">
        <f t="shared" si="30"/>
        <v>1.0038435792792209</v>
      </c>
      <c r="D1021" s="198">
        <f t="shared" si="31"/>
        <v>3.8435792792208545E-3</v>
      </c>
    </row>
    <row r="1022" spans="1:4" outlineLevel="1" x14ac:dyDescent="0.25">
      <c r="A1022" s="194">
        <v>34309</v>
      </c>
      <c r="B1022" s="195">
        <v>466.43</v>
      </c>
      <c r="C1022" s="196">
        <f t="shared" si="30"/>
        <v>1.0033126115855364</v>
      </c>
      <c r="D1022" s="198">
        <f t="shared" si="31"/>
        <v>3.312611585536418E-3</v>
      </c>
    </row>
    <row r="1023" spans="1:4" outlineLevel="1" x14ac:dyDescent="0.25">
      <c r="A1023" s="194">
        <v>34310</v>
      </c>
      <c r="B1023" s="195">
        <v>466.76</v>
      </c>
      <c r="C1023" s="196">
        <f t="shared" si="30"/>
        <v>1.000707501661557</v>
      </c>
      <c r="D1023" s="198">
        <f t="shared" si="31"/>
        <v>7.0750166155697514E-4</v>
      </c>
    </row>
    <row r="1024" spans="1:4" outlineLevel="1" x14ac:dyDescent="0.25">
      <c r="A1024" s="194">
        <v>34311</v>
      </c>
      <c r="B1024" s="195">
        <v>466.29</v>
      </c>
      <c r="C1024" s="196">
        <f t="shared" si="30"/>
        <v>0.99899305853115095</v>
      </c>
      <c r="D1024" s="198">
        <f t="shared" si="31"/>
        <v>-1.0069414688490541E-3</v>
      </c>
    </row>
    <row r="1025" spans="1:4" outlineLevel="1" x14ac:dyDescent="0.25">
      <c r="A1025" s="194">
        <v>34312</v>
      </c>
      <c r="B1025" s="195">
        <v>464.18</v>
      </c>
      <c r="C1025" s="196">
        <f t="shared" si="30"/>
        <v>0.99547491904179797</v>
      </c>
      <c r="D1025" s="198">
        <f t="shared" si="31"/>
        <v>-4.5250809582020324E-3</v>
      </c>
    </row>
    <row r="1026" spans="1:4" outlineLevel="1" x14ac:dyDescent="0.25">
      <c r="A1026" s="194">
        <v>34313</v>
      </c>
      <c r="B1026" s="195">
        <v>463.93</v>
      </c>
      <c r="C1026" s="196">
        <f t="shared" si="30"/>
        <v>0.99946141583006587</v>
      </c>
      <c r="D1026" s="198">
        <f t="shared" si="31"/>
        <v>-5.3858416993413094E-4</v>
      </c>
    </row>
    <row r="1027" spans="1:4" outlineLevel="1" x14ac:dyDescent="0.25">
      <c r="A1027" s="194">
        <v>34316</v>
      </c>
      <c r="B1027" s="195">
        <v>465.7</v>
      </c>
      <c r="C1027" s="196">
        <f t="shared" si="30"/>
        <v>1.0038152307460178</v>
      </c>
      <c r="D1027" s="198">
        <f t="shared" si="31"/>
        <v>3.8152307460177504E-3</v>
      </c>
    </row>
    <row r="1028" spans="1:4" outlineLevel="1" x14ac:dyDescent="0.25">
      <c r="A1028" s="194">
        <v>34317</v>
      </c>
      <c r="B1028" s="195">
        <v>463.06</v>
      </c>
      <c r="C1028" s="196">
        <f t="shared" si="30"/>
        <v>0.99433111445136357</v>
      </c>
      <c r="D1028" s="198">
        <f t="shared" si="31"/>
        <v>-5.6688855486364265E-3</v>
      </c>
    </row>
    <row r="1029" spans="1:4" outlineLevel="1" x14ac:dyDescent="0.25">
      <c r="A1029" s="194">
        <v>34318</v>
      </c>
      <c r="B1029" s="195">
        <v>461.84</v>
      </c>
      <c r="C1029" s="196">
        <f t="shared" si="30"/>
        <v>0.99736535222217415</v>
      </c>
      <c r="D1029" s="198">
        <f t="shared" si="31"/>
        <v>-2.6346477778258492E-3</v>
      </c>
    </row>
    <row r="1030" spans="1:4" outlineLevel="1" x14ac:dyDescent="0.25">
      <c r="A1030" s="194">
        <v>34319</v>
      </c>
      <c r="B1030" s="195">
        <v>463.34</v>
      </c>
      <c r="C1030" s="196">
        <f t="shared" si="30"/>
        <v>1.0032478780530054</v>
      </c>
      <c r="D1030" s="198">
        <f t="shared" si="31"/>
        <v>3.2478780530054152E-3</v>
      </c>
    </row>
    <row r="1031" spans="1:4" outlineLevel="1" x14ac:dyDescent="0.25">
      <c r="A1031" s="194">
        <v>34320</v>
      </c>
      <c r="B1031" s="195">
        <v>466.38</v>
      </c>
      <c r="C1031" s="196">
        <f t="shared" si="30"/>
        <v>1.0065610566754435</v>
      </c>
      <c r="D1031" s="198">
        <f t="shared" si="31"/>
        <v>6.5610566754434885E-3</v>
      </c>
    </row>
    <row r="1032" spans="1:4" outlineLevel="1" x14ac:dyDescent="0.25">
      <c r="A1032" s="194">
        <v>34323</v>
      </c>
      <c r="B1032" s="195">
        <v>465.85</v>
      </c>
      <c r="C1032" s="196">
        <f t="shared" si="30"/>
        <v>0.99886358763240279</v>
      </c>
      <c r="D1032" s="198">
        <f t="shared" si="31"/>
        <v>-1.136412367597206E-3</v>
      </c>
    </row>
    <row r="1033" spans="1:4" outlineLevel="1" x14ac:dyDescent="0.25">
      <c r="A1033" s="194">
        <v>34324</v>
      </c>
      <c r="B1033" s="195">
        <v>465.3</v>
      </c>
      <c r="C1033" s="196">
        <f t="shared" si="30"/>
        <v>0.99881936245572611</v>
      </c>
      <c r="D1033" s="198">
        <f t="shared" si="31"/>
        <v>-1.1806375442738881E-3</v>
      </c>
    </row>
    <row r="1034" spans="1:4" outlineLevel="1" x14ac:dyDescent="0.25">
      <c r="A1034" s="194">
        <v>34325</v>
      </c>
      <c r="B1034" s="195">
        <v>467.32</v>
      </c>
      <c r="C1034" s="196">
        <f t="shared" si="30"/>
        <v>1.004341285192349</v>
      </c>
      <c r="D1034" s="198">
        <f t="shared" si="31"/>
        <v>4.3412851923489981E-3</v>
      </c>
    </row>
    <row r="1035" spans="1:4" outlineLevel="1" x14ac:dyDescent="0.25">
      <c r="A1035" s="194">
        <v>34326</v>
      </c>
      <c r="B1035" s="195">
        <v>467.38</v>
      </c>
      <c r="C1035" s="196">
        <f t="shared" si="30"/>
        <v>1.0001283916802191</v>
      </c>
      <c r="D1035" s="198">
        <f t="shared" si="31"/>
        <v>1.2839168021905323E-4</v>
      </c>
    </row>
    <row r="1036" spans="1:4" outlineLevel="1" x14ac:dyDescent="0.25">
      <c r="A1036" s="194">
        <v>34330</v>
      </c>
      <c r="B1036" s="195">
        <v>470.54</v>
      </c>
      <c r="C1036" s="196">
        <f t="shared" si="30"/>
        <v>1.0067610937566862</v>
      </c>
      <c r="D1036" s="198">
        <f t="shared" si="31"/>
        <v>6.7610937566862095E-3</v>
      </c>
    </row>
    <row r="1037" spans="1:4" outlineLevel="1" x14ac:dyDescent="0.25">
      <c r="A1037" s="194">
        <v>34331</v>
      </c>
      <c r="B1037" s="195">
        <v>470.94</v>
      </c>
      <c r="C1037" s="196">
        <f t="shared" si="30"/>
        <v>1.0008500871339312</v>
      </c>
      <c r="D1037" s="198">
        <f t="shared" si="31"/>
        <v>8.5008713393119884E-4</v>
      </c>
    </row>
    <row r="1038" spans="1:4" outlineLevel="1" x14ac:dyDescent="0.25">
      <c r="A1038" s="194">
        <v>34332</v>
      </c>
      <c r="B1038" s="195">
        <v>470.58</v>
      </c>
      <c r="C1038" s="196">
        <f t="shared" si="30"/>
        <v>0.99923557141037067</v>
      </c>
      <c r="D1038" s="198">
        <f t="shared" si="31"/>
        <v>-7.6442858962932903E-4</v>
      </c>
    </row>
    <row r="1039" spans="1:4" outlineLevel="1" x14ac:dyDescent="0.25">
      <c r="A1039" s="194">
        <v>34333</v>
      </c>
      <c r="B1039" s="195">
        <v>468.64</v>
      </c>
      <c r="C1039" s="196">
        <f t="shared" si="30"/>
        <v>0.99587742785498745</v>
      </c>
      <c r="D1039" s="198">
        <f t="shared" si="31"/>
        <v>-4.1225721450125485E-3</v>
      </c>
    </row>
    <row r="1040" spans="1:4" outlineLevel="1" x14ac:dyDescent="0.25">
      <c r="A1040" s="194">
        <v>34334</v>
      </c>
      <c r="B1040" s="195">
        <v>466.45</v>
      </c>
      <c r="C1040" s="196">
        <f t="shared" si="30"/>
        <v>0.99532690337999319</v>
      </c>
      <c r="D1040" s="198">
        <f t="shared" si="31"/>
        <v>-4.6730966200068114E-3</v>
      </c>
    </row>
    <row r="1041" spans="1:4" outlineLevel="1" x14ac:dyDescent="0.25">
      <c r="A1041" s="194">
        <v>34337</v>
      </c>
      <c r="B1041" s="195">
        <v>465.44</v>
      </c>
      <c r="C1041" s="196">
        <f t="shared" si="30"/>
        <v>0.99783470897202275</v>
      </c>
      <c r="D1041" s="198">
        <f t="shared" si="31"/>
        <v>-2.1652910279772453E-3</v>
      </c>
    </row>
    <row r="1042" spans="1:4" outlineLevel="1" x14ac:dyDescent="0.25">
      <c r="A1042" s="194">
        <v>34338</v>
      </c>
      <c r="B1042" s="195">
        <v>466.89</v>
      </c>
      <c r="C1042" s="196">
        <f t="shared" si="30"/>
        <v>1.0031153317291166</v>
      </c>
      <c r="D1042" s="198">
        <f t="shared" si="31"/>
        <v>3.1153317291165994E-3</v>
      </c>
    </row>
    <row r="1043" spans="1:4" outlineLevel="1" x14ac:dyDescent="0.25">
      <c r="A1043" s="194">
        <v>34339</v>
      </c>
      <c r="B1043" s="195">
        <v>467.55</v>
      </c>
      <c r="C1043" s="196">
        <f t="shared" si="30"/>
        <v>1.0014136092013108</v>
      </c>
      <c r="D1043" s="198">
        <f t="shared" si="31"/>
        <v>1.4136092013108392E-3</v>
      </c>
    </row>
    <row r="1044" spans="1:4" outlineLevel="1" x14ac:dyDescent="0.25">
      <c r="A1044" s="194">
        <v>34340</v>
      </c>
      <c r="B1044" s="195">
        <v>467.12</v>
      </c>
      <c r="C1044" s="196">
        <f t="shared" si="30"/>
        <v>0.99908031226606775</v>
      </c>
      <c r="D1044" s="198">
        <f t="shared" si="31"/>
        <v>-9.1968773393225067E-4</v>
      </c>
    </row>
    <row r="1045" spans="1:4" outlineLevel="1" x14ac:dyDescent="0.25">
      <c r="A1045" s="194">
        <v>34341</v>
      </c>
      <c r="B1045" s="195">
        <v>469.9</v>
      </c>
      <c r="C1045" s="196">
        <f t="shared" si="30"/>
        <v>1.0059513615345093</v>
      </c>
      <c r="D1045" s="198">
        <f t="shared" si="31"/>
        <v>5.9513615345092585E-3</v>
      </c>
    </row>
    <row r="1046" spans="1:4" outlineLevel="1" x14ac:dyDescent="0.25">
      <c r="A1046" s="194">
        <v>34344</v>
      </c>
      <c r="B1046" s="195">
        <v>475.27</v>
      </c>
      <c r="C1046" s="196">
        <f t="shared" si="30"/>
        <v>1.0114279633964673</v>
      </c>
      <c r="D1046" s="198">
        <f t="shared" si="31"/>
        <v>1.1427963396467344E-2</v>
      </c>
    </row>
    <row r="1047" spans="1:4" outlineLevel="1" x14ac:dyDescent="0.25">
      <c r="A1047" s="194">
        <v>34345</v>
      </c>
      <c r="B1047" s="195">
        <v>474.13</v>
      </c>
      <c r="C1047" s="196">
        <f t="shared" si="30"/>
        <v>0.99760136343552086</v>
      </c>
      <c r="D1047" s="198">
        <f t="shared" si="31"/>
        <v>-2.3986365644791396E-3</v>
      </c>
    </row>
    <row r="1048" spans="1:4" outlineLevel="1" x14ac:dyDescent="0.25">
      <c r="A1048" s="194">
        <v>34346</v>
      </c>
      <c r="B1048" s="195">
        <v>474.17</v>
      </c>
      <c r="C1048" s="196">
        <f t="shared" si="30"/>
        <v>1.0000843650475608</v>
      </c>
      <c r="D1048" s="198">
        <f t="shared" si="31"/>
        <v>8.4365047560819306E-5</v>
      </c>
    </row>
    <row r="1049" spans="1:4" outlineLevel="1" x14ac:dyDescent="0.25">
      <c r="A1049" s="194">
        <v>34347</v>
      </c>
      <c r="B1049" s="195">
        <v>472.47</v>
      </c>
      <c r="C1049" s="196">
        <f t="shared" si="30"/>
        <v>0.99641478794525173</v>
      </c>
      <c r="D1049" s="198">
        <f t="shared" si="31"/>
        <v>-3.5852120547482658E-3</v>
      </c>
    </row>
    <row r="1050" spans="1:4" outlineLevel="1" x14ac:dyDescent="0.25">
      <c r="A1050" s="194">
        <v>34348</v>
      </c>
      <c r="B1050" s="195">
        <v>474.91</v>
      </c>
      <c r="C1050" s="196">
        <f t="shared" si="30"/>
        <v>1.0051643490591995</v>
      </c>
      <c r="D1050" s="198">
        <f t="shared" si="31"/>
        <v>5.1643490591994912E-3</v>
      </c>
    </row>
    <row r="1051" spans="1:4" outlineLevel="1" x14ac:dyDescent="0.25">
      <c r="A1051" s="194">
        <v>34351</v>
      </c>
      <c r="B1051" s="195">
        <v>473.3</v>
      </c>
      <c r="C1051" s="196">
        <f t="shared" si="30"/>
        <v>0.99660988397801686</v>
      </c>
      <c r="D1051" s="198">
        <f t="shared" si="31"/>
        <v>-3.3901160219831361E-3</v>
      </c>
    </row>
    <row r="1052" spans="1:4" outlineLevel="1" x14ac:dyDescent="0.25">
      <c r="A1052" s="194">
        <v>34352</v>
      </c>
      <c r="B1052" s="195">
        <v>474.25</v>
      </c>
      <c r="C1052" s="196">
        <f t="shared" si="30"/>
        <v>1.0020071836044793</v>
      </c>
      <c r="D1052" s="198">
        <f t="shared" si="31"/>
        <v>2.0071836044792679E-3</v>
      </c>
    </row>
    <row r="1053" spans="1:4" outlineLevel="1" x14ac:dyDescent="0.25">
      <c r="A1053" s="194">
        <v>34353</v>
      </c>
      <c r="B1053" s="195">
        <v>474.3</v>
      </c>
      <c r="C1053" s="196">
        <f t="shared" ref="C1053:C1116" si="32">B1053/B1052</f>
        <v>1.0001054296257248</v>
      </c>
      <c r="D1053" s="198">
        <f t="shared" ref="D1053:D1116" si="33">C1053-1</f>
        <v>1.0542962572479553E-4</v>
      </c>
    </row>
    <row r="1054" spans="1:4" outlineLevel="1" x14ac:dyDescent="0.25">
      <c r="A1054" s="194">
        <v>34354</v>
      </c>
      <c r="B1054" s="195">
        <v>474.98</v>
      </c>
      <c r="C1054" s="196">
        <f t="shared" si="32"/>
        <v>1.0014336917562725</v>
      </c>
      <c r="D1054" s="198">
        <f t="shared" si="33"/>
        <v>1.4336917562725038E-3</v>
      </c>
    </row>
    <row r="1055" spans="1:4" outlineLevel="1" x14ac:dyDescent="0.25">
      <c r="A1055" s="194">
        <v>34355</v>
      </c>
      <c r="B1055" s="195">
        <v>474.72</v>
      </c>
      <c r="C1055" s="196">
        <f t="shared" si="32"/>
        <v>0.99945260853088558</v>
      </c>
      <c r="D1055" s="198">
        <f t="shared" si="33"/>
        <v>-5.4739146911442216E-4</v>
      </c>
    </row>
    <row r="1056" spans="1:4" outlineLevel="1" x14ac:dyDescent="0.25">
      <c r="A1056" s="194">
        <v>34358</v>
      </c>
      <c r="B1056" s="195">
        <v>471.97</v>
      </c>
      <c r="C1056" s="196">
        <f t="shared" si="32"/>
        <v>0.99420711156049879</v>
      </c>
      <c r="D1056" s="198">
        <f t="shared" si="33"/>
        <v>-5.7928884395012092E-3</v>
      </c>
    </row>
    <row r="1057" spans="1:4" outlineLevel="1" x14ac:dyDescent="0.25">
      <c r="A1057" s="194">
        <v>34359</v>
      </c>
      <c r="B1057" s="195">
        <v>470.92</v>
      </c>
      <c r="C1057" s="196">
        <f t="shared" si="32"/>
        <v>0.99777528232726653</v>
      </c>
      <c r="D1057" s="198">
        <f t="shared" si="33"/>
        <v>-2.2247176727334672E-3</v>
      </c>
    </row>
    <row r="1058" spans="1:4" outlineLevel="1" x14ac:dyDescent="0.25">
      <c r="A1058" s="194">
        <v>34360</v>
      </c>
      <c r="B1058" s="195">
        <v>473.2</v>
      </c>
      <c r="C1058" s="196">
        <f t="shared" si="32"/>
        <v>1.0048415866813896</v>
      </c>
      <c r="D1058" s="198">
        <f t="shared" si="33"/>
        <v>4.8415866813895647E-3</v>
      </c>
    </row>
    <row r="1059" spans="1:4" outlineLevel="1" x14ac:dyDescent="0.25">
      <c r="A1059" s="194">
        <v>34361</v>
      </c>
      <c r="B1059" s="195">
        <v>477.05</v>
      </c>
      <c r="C1059" s="196">
        <f t="shared" si="32"/>
        <v>1.0081360946745563</v>
      </c>
      <c r="D1059" s="198">
        <f t="shared" si="33"/>
        <v>8.1360946745563378E-3</v>
      </c>
    </row>
    <row r="1060" spans="1:4" outlineLevel="1" x14ac:dyDescent="0.25">
      <c r="A1060" s="194">
        <v>34362</v>
      </c>
      <c r="B1060" s="195">
        <v>478.7</v>
      </c>
      <c r="C1060" s="196">
        <f t="shared" si="32"/>
        <v>1.0034587569437166</v>
      </c>
      <c r="D1060" s="198">
        <f t="shared" si="33"/>
        <v>3.4587569437165566E-3</v>
      </c>
    </row>
    <row r="1061" spans="1:4" outlineLevel="1" x14ac:dyDescent="0.25">
      <c r="A1061" s="194">
        <v>34365</v>
      </c>
      <c r="B1061" s="195">
        <v>481.61</v>
      </c>
      <c r="C1061" s="196">
        <f t="shared" si="32"/>
        <v>1.0060789638604555</v>
      </c>
      <c r="D1061" s="198">
        <f t="shared" si="33"/>
        <v>6.0789638604554774E-3</v>
      </c>
    </row>
    <row r="1062" spans="1:4" outlineLevel="1" x14ac:dyDescent="0.25">
      <c r="A1062" s="194">
        <v>34366</v>
      </c>
      <c r="B1062" s="195">
        <v>479.62</v>
      </c>
      <c r="C1062" s="196">
        <f t="shared" si="32"/>
        <v>0.99586802599613788</v>
      </c>
      <c r="D1062" s="198">
        <f t="shared" si="33"/>
        <v>-4.1319740038621156E-3</v>
      </c>
    </row>
    <row r="1063" spans="1:4" outlineLevel="1" x14ac:dyDescent="0.25">
      <c r="A1063" s="194">
        <v>34367</v>
      </c>
      <c r="B1063" s="195">
        <v>482</v>
      </c>
      <c r="C1063" s="196">
        <f t="shared" si="32"/>
        <v>1.0049622617905842</v>
      </c>
      <c r="D1063" s="198">
        <f t="shared" si="33"/>
        <v>4.9622617905842326E-3</v>
      </c>
    </row>
    <row r="1064" spans="1:4" outlineLevel="1" x14ac:dyDescent="0.25">
      <c r="A1064" s="194">
        <v>34368</v>
      </c>
      <c r="B1064" s="195">
        <v>480.71</v>
      </c>
      <c r="C1064" s="196">
        <f t="shared" si="32"/>
        <v>0.99732365145228208</v>
      </c>
      <c r="D1064" s="198">
        <f t="shared" si="33"/>
        <v>-2.6763485477179216E-3</v>
      </c>
    </row>
    <row r="1065" spans="1:4" outlineLevel="1" x14ac:dyDescent="0.25">
      <c r="A1065" s="194">
        <v>34369</v>
      </c>
      <c r="B1065" s="195">
        <v>469.81</v>
      </c>
      <c r="C1065" s="196">
        <f t="shared" si="32"/>
        <v>0.97732520646543664</v>
      </c>
      <c r="D1065" s="198">
        <f t="shared" si="33"/>
        <v>-2.2674793534563364E-2</v>
      </c>
    </row>
    <row r="1066" spans="1:4" outlineLevel="1" x14ac:dyDescent="0.25">
      <c r="A1066" s="194">
        <v>34372</v>
      </c>
      <c r="B1066" s="195">
        <v>471.76</v>
      </c>
      <c r="C1066" s="196">
        <f t="shared" si="32"/>
        <v>1.0041506140780314</v>
      </c>
      <c r="D1066" s="198">
        <f t="shared" si="33"/>
        <v>4.1506140780314116E-3</v>
      </c>
    </row>
    <row r="1067" spans="1:4" outlineLevel="1" x14ac:dyDescent="0.25">
      <c r="A1067" s="194">
        <v>34373</v>
      </c>
      <c r="B1067" s="195">
        <v>471.05</v>
      </c>
      <c r="C1067" s="196">
        <f t="shared" si="32"/>
        <v>0.99849499745633374</v>
      </c>
      <c r="D1067" s="198">
        <f t="shared" si="33"/>
        <v>-1.5050025436662562E-3</v>
      </c>
    </row>
    <row r="1068" spans="1:4" outlineLevel="1" x14ac:dyDescent="0.25">
      <c r="A1068" s="194">
        <v>34374</v>
      </c>
      <c r="B1068" s="195">
        <v>472.77</v>
      </c>
      <c r="C1068" s="196">
        <f t="shared" si="32"/>
        <v>1.0036514170470225</v>
      </c>
      <c r="D1068" s="198">
        <f t="shared" si="33"/>
        <v>3.6514170470225427E-3</v>
      </c>
    </row>
    <row r="1069" spans="1:4" outlineLevel="1" x14ac:dyDescent="0.25">
      <c r="A1069" s="194">
        <v>34375</v>
      </c>
      <c r="B1069" s="195">
        <v>468.93</v>
      </c>
      <c r="C1069" s="196">
        <f t="shared" si="32"/>
        <v>0.99187765721175203</v>
      </c>
      <c r="D1069" s="198">
        <f t="shared" si="33"/>
        <v>-8.1223427882479715E-3</v>
      </c>
    </row>
    <row r="1070" spans="1:4" outlineLevel="1" x14ac:dyDescent="0.25">
      <c r="A1070" s="194">
        <v>34376</v>
      </c>
      <c r="B1070" s="195">
        <v>470.18</v>
      </c>
      <c r="C1070" s="196">
        <f t="shared" si="32"/>
        <v>1.0026656430597318</v>
      </c>
      <c r="D1070" s="198">
        <f t="shared" si="33"/>
        <v>2.6656430597318259E-3</v>
      </c>
    </row>
    <row r="1071" spans="1:4" outlineLevel="1" x14ac:dyDescent="0.25">
      <c r="A1071" s="194">
        <v>34379</v>
      </c>
      <c r="B1071" s="195">
        <v>470.23</v>
      </c>
      <c r="C1071" s="196">
        <f t="shared" si="32"/>
        <v>1.0001063422519036</v>
      </c>
      <c r="D1071" s="198">
        <f t="shared" si="33"/>
        <v>1.063422519036461E-4</v>
      </c>
    </row>
    <row r="1072" spans="1:4" outlineLevel="1" x14ac:dyDescent="0.25">
      <c r="A1072" s="194">
        <v>34380</v>
      </c>
      <c r="B1072" s="195">
        <v>472.52</v>
      </c>
      <c r="C1072" s="196">
        <f t="shared" si="32"/>
        <v>1.0048699572549602</v>
      </c>
      <c r="D1072" s="198">
        <f t="shared" si="33"/>
        <v>4.8699572549601999E-3</v>
      </c>
    </row>
    <row r="1073" spans="1:4" outlineLevel="1" x14ac:dyDescent="0.25">
      <c r="A1073" s="194">
        <v>34381</v>
      </c>
      <c r="B1073" s="195">
        <v>472.79</v>
      </c>
      <c r="C1073" s="196">
        <f t="shared" si="32"/>
        <v>1.0005714043849996</v>
      </c>
      <c r="D1073" s="198">
        <f t="shared" si="33"/>
        <v>5.7140438499958535E-4</v>
      </c>
    </row>
    <row r="1074" spans="1:4" outlineLevel="1" x14ac:dyDescent="0.25">
      <c r="A1074" s="194">
        <v>34382</v>
      </c>
      <c r="B1074" s="195">
        <v>470.34</v>
      </c>
      <c r="C1074" s="196">
        <f t="shared" si="32"/>
        <v>0.99481799530446913</v>
      </c>
      <c r="D1074" s="198">
        <f t="shared" si="33"/>
        <v>-5.182004695530873E-3</v>
      </c>
    </row>
    <row r="1075" spans="1:4" outlineLevel="1" x14ac:dyDescent="0.25">
      <c r="A1075" s="194">
        <v>34383</v>
      </c>
      <c r="B1075" s="195">
        <v>467.69</v>
      </c>
      <c r="C1075" s="196">
        <f t="shared" si="32"/>
        <v>0.99436577794786751</v>
      </c>
      <c r="D1075" s="198">
        <f t="shared" si="33"/>
        <v>-5.6342220521324871E-3</v>
      </c>
    </row>
    <row r="1076" spans="1:4" outlineLevel="1" x14ac:dyDescent="0.25">
      <c r="A1076" s="194">
        <v>34387</v>
      </c>
      <c r="B1076" s="195">
        <v>471.46</v>
      </c>
      <c r="C1076" s="196">
        <f t="shared" si="32"/>
        <v>1.0080608950373111</v>
      </c>
      <c r="D1076" s="198">
        <f t="shared" si="33"/>
        <v>8.060895037311111E-3</v>
      </c>
    </row>
    <row r="1077" spans="1:4" outlineLevel="1" x14ac:dyDescent="0.25">
      <c r="A1077" s="194">
        <v>34388</v>
      </c>
      <c r="B1077" s="195">
        <v>470.69</v>
      </c>
      <c r="C1077" s="196">
        <f t="shared" si="32"/>
        <v>0.99836677554829678</v>
      </c>
      <c r="D1077" s="198">
        <f t="shared" si="33"/>
        <v>-1.6332244517032191E-3</v>
      </c>
    </row>
    <row r="1078" spans="1:4" outlineLevel="1" x14ac:dyDescent="0.25">
      <c r="A1078" s="194">
        <v>34389</v>
      </c>
      <c r="B1078" s="195">
        <v>464.26</v>
      </c>
      <c r="C1078" s="196">
        <f t="shared" si="32"/>
        <v>0.98633920414710319</v>
      </c>
      <c r="D1078" s="198">
        <f t="shared" si="33"/>
        <v>-1.3660795852896812E-2</v>
      </c>
    </row>
    <row r="1079" spans="1:4" outlineLevel="1" x14ac:dyDescent="0.25">
      <c r="A1079" s="194">
        <v>34390</v>
      </c>
      <c r="B1079" s="195">
        <v>466.07</v>
      </c>
      <c r="C1079" s="196">
        <f t="shared" si="32"/>
        <v>1.0038986774652134</v>
      </c>
      <c r="D1079" s="198">
        <f t="shared" si="33"/>
        <v>3.8986774652134404E-3</v>
      </c>
    </row>
    <row r="1080" spans="1:4" outlineLevel="1" x14ac:dyDescent="0.25">
      <c r="A1080" s="194">
        <v>34393</v>
      </c>
      <c r="B1080" s="195">
        <v>467.14</v>
      </c>
      <c r="C1080" s="196">
        <f t="shared" si="32"/>
        <v>1.0022957924775249</v>
      </c>
      <c r="D1080" s="198">
        <f t="shared" si="33"/>
        <v>2.2957924775248717E-3</v>
      </c>
    </row>
    <row r="1081" spans="1:4" outlineLevel="1" x14ac:dyDescent="0.25">
      <c r="A1081" s="194">
        <v>34394</v>
      </c>
      <c r="B1081" s="195">
        <v>464.44</v>
      </c>
      <c r="C1081" s="196">
        <f t="shared" si="32"/>
        <v>0.99422014813546267</v>
      </c>
      <c r="D1081" s="198">
        <f t="shared" si="33"/>
        <v>-5.7798518645373331E-3</v>
      </c>
    </row>
    <row r="1082" spans="1:4" outlineLevel="1" x14ac:dyDescent="0.25">
      <c r="A1082" s="194">
        <v>34395</v>
      </c>
      <c r="B1082" s="195">
        <v>464.81</v>
      </c>
      <c r="C1082" s="196">
        <f t="shared" si="32"/>
        <v>1.0007966583412282</v>
      </c>
      <c r="D1082" s="198">
        <f t="shared" si="33"/>
        <v>7.9665834122821799E-4</v>
      </c>
    </row>
    <row r="1083" spans="1:4" outlineLevel="1" x14ac:dyDescent="0.25">
      <c r="A1083" s="194">
        <v>34396</v>
      </c>
      <c r="B1083" s="195">
        <v>463.01</v>
      </c>
      <c r="C1083" s="196">
        <f t="shared" si="32"/>
        <v>0.99612744992577607</v>
      </c>
      <c r="D1083" s="198">
        <f t="shared" si="33"/>
        <v>-3.8725500742239349E-3</v>
      </c>
    </row>
    <row r="1084" spans="1:4" outlineLevel="1" x14ac:dyDescent="0.25">
      <c r="A1084" s="194">
        <v>34397</v>
      </c>
      <c r="B1084" s="195">
        <v>464.74</v>
      </c>
      <c r="C1084" s="196">
        <f t="shared" si="32"/>
        <v>1.0037364203796895</v>
      </c>
      <c r="D1084" s="198">
        <f t="shared" si="33"/>
        <v>3.7364203796894646E-3</v>
      </c>
    </row>
    <row r="1085" spans="1:4" outlineLevel="1" x14ac:dyDescent="0.25">
      <c r="A1085" s="194">
        <v>34400</v>
      </c>
      <c r="B1085" s="195">
        <v>466.91</v>
      </c>
      <c r="C1085" s="196">
        <f t="shared" si="32"/>
        <v>1.0046692774454533</v>
      </c>
      <c r="D1085" s="198">
        <f t="shared" si="33"/>
        <v>4.6692774454533126E-3</v>
      </c>
    </row>
    <row r="1086" spans="1:4" outlineLevel="1" x14ac:dyDescent="0.25">
      <c r="A1086" s="194">
        <v>34401</v>
      </c>
      <c r="B1086" s="195">
        <v>465.88</v>
      </c>
      <c r="C1086" s="196">
        <f t="shared" si="32"/>
        <v>0.99779400741042168</v>
      </c>
      <c r="D1086" s="198">
        <f t="shared" si="33"/>
        <v>-2.2059925895783206E-3</v>
      </c>
    </row>
    <row r="1087" spans="1:4" outlineLevel="1" x14ac:dyDescent="0.25">
      <c r="A1087" s="194">
        <v>34402</v>
      </c>
      <c r="B1087" s="195">
        <v>467.06</v>
      </c>
      <c r="C1087" s="196">
        <f t="shared" si="32"/>
        <v>1.002532841074955</v>
      </c>
      <c r="D1087" s="198">
        <f t="shared" si="33"/>
        <v>2.5328410749549946E-3</v>
      </c>
    </row>
    <row r="1088" spans="1:4" outlineLevel="1" x14ac:dyDescent="0.25">
      <c r="A1088" s="194">
        <v>34403</v>
      </c>
      <c r="B1088" s="195">
        <v>463.9</v>
      </c>
      <c r="C1088" s="196">
        <f t="shared" si="32"/>
        <v>0.99323427396908315</v>
      </c>
      <c r="D1088" s="198">
        <f t="shared" si="33"/>
        <v>-6.7657260309168521E-3</v>
      </c>
    </row>
    <row r="1089" spans="1:4" outlineLevel="1" x14ac:dyDescent="0.25">
      <c r="A1089" s="194">
        <v>34404</v>
      </c>
      <c r="B1089" s="195">
        <v>466.44</v>
      </c>
      <c r="C1089" s="196">
        <f t="shared" si="32"/>
        <v>1.0054753179564562</v>
      </c>
      <c r="D1089" s="198">
        <f t="shared" si="33"/>
        <v>5.4753179564561716E-3</v>
      </c>
    </row>
    <row r="1090" spans="1:4" outlineLevel="1" x14ac:dyDescent="0.25">
      <c r="A1090" s="194">
        <v>34407</v>
      </c>
      <c r="B1090" s="195">
        <v>467.39</v>
      </c>
      <c r="C1090" s="196">
        <f t="shared" si="32"/>
        <v>1.0020367035417201</v>
      </c>
      <c r="D1090" s="198">
        <f t="shared" si="33"/>
        <v>2.0367035417201418E-3</v>
      </c>
    </row>
    <row r="1091" spans="1:4" outlineLevel="1" x14ac:dyDescent="0.25">
      <c r="A1091" s="194">
        <v>34408</v>
      </c>
      <c r="B1091" s="195">
        <v>467.01</v>
      </c>
      <c r="C1091" s="196">
        <f t="shared" si="32"/>
        <v>0.9991869744752776</v>
      </c>
      <c r="D1091" s="198">
        <f t="shared" si="33"/>
        <v>-8.1302552472239942E-4</v>
      </c>
    </row>
    <row r="1092" spans="1:4" outlineLevel="1" x14ac:dyDescent="0.25">
      <c r="A1092" s="194">
        <v>34409</v>
      </c>
      <c r="B1092" s="195">
        <v>469.42</v>
      </c>
      <c r="C1092" s="196">
        <f t="shared" si="32"/>
        <v>1.0051604890687567</v>
      </c>
      <c r="D1092" s="198">
        <f t="shared" si="33"/>
        <v>5.1604890687566574E-3</v>
      </c>
    </row>
    <row r="1093" spans="1:4" outlineLevel="1" x14ac:dyDescent="0.25">
      <c r="A1093" s="194">
        <v>34410</v>
      </c>
      <c r="B1093" s="195">
        <v>470.9</v>
      </c>
      <c r="C1093" s="196">
        <f t="shared" si="32"/>
        <v>1.0031528268927612</v>
      </c>
      <c r="D1093" s="198">
        <f t="shared" si="33"/>
        <v>3.1528268927611958E-3</v>
      </c>
    </row>
    <row r="1094" spans="1:4" outlineLevel="1" x14ac:dyDescent="0.25">
      <c r="A1094" s="194">
        <v>34411</v>
      </c>
      <c r="B1094" s="195">
        <v>471.06</v>
      </c>
      <c r="C1094" s="196">
        <f t="shared" si="32"/>
        <v>1.0003397748991294</v>
      </c>
      <c r="D1094" s="198">
        <f t="shared" si="33"/>
        <v>3.3977489912939696E-4</v>
      </c>
    </row>
    <row r="1095" spans="1:4" outlineLevel="1" x14ac:dyDescent="0.25">
      <c r="A1095" s="194">
        <v>34414</v>
      </c>
      <c r="B1095" s="195">
        <v>468.54</v>
      </c>
      <c r="C1095" s="196">
        <f t="shared" si="32"/>
        <v>0.99465036301108145</v>
      </c>
      <c r="D1095" s="198">
        <f t="shared" si="33"/>
        <v>-5.3496369889185491E-3</v>
      </c>
    </row>
    <row r="1096" spans="1:4" outlineLevel="1" x14ac:dyDescent="0.25">
      <c r="A1096" s="194">
        <v>34415</v>
      </c>
      <c r="B1096" s="195">
        <v>468.8</v>
      </c>
      <c r="C1096" s="196">
        <f t="shared" si="32"/>
        <v>1.000554915268707</v>
      </c>
      <c r="D1096" s="198">
        <f t="shared" si="33"/>
        <v>5.5491526870699026E-4</v>
      </c>
    </row>
    <row r="1097" spans="1:4" outlineLevel="1" x14ac:dyDescent="0.25">
      <c r="A1097" s="194">
        <v>34416</v>
      </c>
      <c r="B1097" s="195">
        <v>468.54</v>
      </c>
      <c r="C1097" s="196">
        <f t="shared" si="32"/>
        <v>0.99944539249146758</v>
      </c>
      <c r="D1097" s="198">
        <f t="shared" si="33"/>
        <v>-5.5460750853242313E-4</v>
      </c>
    </row>
    <row r="1098" spans="1:4" outlineLevel="1" x14ac:dyDescent="0.25">
      <c r="A1098" s="194">
        <v>34417</v>
      </c>
      <c r="B1098" s="195">
        <v>464.35</v>
      </c>
      <c r="C1098" s="196">
        <f t="shared" si="32"/>
        <v>0.99105732701583649</v>
      </c>
      <c r="D1098" s="198">
        <f t="shared" si="33"/>
        <v>-8.9426729841635133E-3</v>
      </c>
    </row>
    <row r="1099" spans="1:4" outlineLevel="1" x14ac:dyDescent="0.25">
      <c r="A1099" s="194">
        <v>34418</v>
      </c>
      <c r="B1099" s="195">
        <v>460.58</v>
      </c>
      <c r="C1099" s="196">
        <f t="shared" si="32"/>
        <v>0.99188112415204044</v>
      </c>
      <c r="D1099" s="198">
        <f t="shared" si="33"/>
        <v>-8.1188758479595613E-3</v>
      </c>
    </row>
    <row r="1100" spans="1:4" outlineLevel="1" x14ac:dyDescent="0.25">
      <c r="A1100" s="194">
        <v>34421</v>
      </c>
      <c r="B1100" s="195">
        <v>460</v>
      </c>
      <c r="C1100" s="196">
        <f t="shared" si="32"/>
        <v>0.998740718224847</v>
      </c>
      <c r="D1100" s="198">
        <f t="shared" si="33"/>
        <v>-1.2592817751529983E-3</v>
      </c>
    </row>
    <row r="1101" spans="1:4" outlineLevel="1" x14ac:dyDescent="0.25">
      <c r="A1101" s="194">
        <v>34422</v>
      </c>
      <c r="B1101" s="195">
        <v>452.48</v>
      </c>
      <c r="C1101" s="196">
        <f t="shared" si="32"/>
        <v>0.98365217391304349</v>
      </c>
      <c r="D1101" s="198">
        <f t="shared" si="33"/>
        <v>-1.6347826086956507E-2</v>
      </c>
    </row>
    <row r="1102" spans="1:4" outlineLevel="1" x14ac:dyDescent="0.25">
      <c r="A1102" s="194">
        <v>34423</v>
      </c>
      <c r="B1102" s="195">
        <v>445.55</v>
      </c>
      <c r="C1102" s="196">
        <f t="shared" si="32"/>
        <v>0.98468440594059403</v>
      </c>
      <c r="D1102" s="198">
        <f t="shared" si="33"/>
        <v>-1.5315594059405968E-2</v>
      </c>
    </row>
    <row r="1103" spans="1:4" outlineLevel="1" x14ac:dyDescent="0.25">
      <c r="A1103" s="194">
        <v>34424</v>
      </c>
      <c r="B1103" s="195">
        <v>445.77</v>
      </c>
      <c r="C1103" s="196">
        <f t="shared" si="32"/>
        <v>1.0004937717427898</v>
      </c>
      <c r="D1103" s="198">
        <f t="shared" si="33"/>
        <v>4.9377174278975033E-4</v>
      </c>
    </row>
    <row r="1104" spans="1:4" outlineLevel="1" x14ac:dyDescent="0.25">
      <c r="A1104" s="194">
        <v>34428</v>
      </c>
      <c r="B1104" s="195">
        <v>438.92</v>
      </c>
      <c r="C1104" s="196">
        <f t="shared" si="32"/>
        <v>0.98463333109002404</v>
      </c>
      <c r="D1104" s="198">
        <f t="shared" si="33"/>
        <v>-1.5366668909975956E-2</v>
      </c>
    </row>
    <row r="1105" spans="1:4" outlineLevel="1" x14ac:dyDescent="0.25">
      <c r="A1105" s="194">
        <v>34429</v>
      </c>
      <c r="B1105" s="195">
        <v>448.29</v>
      </c>
      <c r="C1105" s="196">
        <f t="shared" si="32"/>
        <v>1.0213478538230201</v>
      </c>
      <c r="D1105" s="198">
        <f t="shared" si="33"/>
        <v>2.1347853823020069E-2</v>
      </c>
    </row>
    <row r="1106" spans="1:4" outlineLevel="1" x14ac:dyDescent="0.25">
      <c r="A1106" s="194">
        <v>34430</v>
      </c>
      <c r="B1106" s="195">
        <v>448.05</v>
      </c>
      <c r="C1106" s="196">
        <f t="shared" si="32"/>
        <v>0.99946463226928994</v>
      </c>
      <c r="D1106" s="198">
        <f t="shared" si="33"/>
        <v>-5.3536773071005683E-4</v>
      </c>
    </row>
    <row r="1107" spans="1:4" outlineLevel="1" x14ac:dyDescent="0.25">
      <c r="A1107" s="194">
        <v>34431</v>
      </c>
      <c r="B1107" s="195">
        <v>450.88</v>
      </c>
      <c r="C1107" s="196">
        <f t="shared" si="32"/>
        <v>1.0063162593460551</v>
      </c>
      <c r="D1107" s="198">
        <f t="shared" si="33"/>
        <v>6.3162593460550642E-3</v>
      </c>
    </row>
    <row r="1108" spans="1:4" outlineLevel="1" x14ac:dyDescent="0.25">
      <c r="A1108" s="194">
        <v>34432</v>
      </c>
      <c r="B1108" s="195">
        <v>447.1</v>
      </c>
      <c r="C1108" s="196">
        <f t="shared" si="32"/>
        <v>0.99161639460610373</v>
      </c>
      <c r="D1108" s="198">
        <f t="shared" si="33"/>
        <v>-8.3836053938962651E-3</v>
      </c>
    </row>
    <row r="1109" spans="1:4" outlineLevel="1" x14ac:dyDescent="0.25">
      <c r="A1109" s="194">
        <v>34435</v>
      </c>
      <c r="B1109" s="195">
        <v>449.87</v>
      </c>
      <c r="C1109" s="196">
        <f t="shared" si="32"/>
        <v>1.0061954819950794</v>
      </c>
      <c r="D1109" s="198">
        <f t="shared" si="33"/>
        <v>6.1954819950793549E-3</v>
      </c>
    </row>
    <row r="1110" spans="1:4" outlineLevel="1" x14ac:dyDescent="0.25">
      <c r="A1110" s="194">
        <v>34436</v>
      </c>
      <c r="B1110" s="195">
        <v>447.57</v>
      </c>
      <c r="C1110" s="196">
        <f t="shared" si="32"/>
        <v>0.99488741191899877</v>
      </c>
      <c r="D1110" s="198">
        <f t="shared" si="33"/>
        <v>-5.1125880810012347E-3</v>
      </c>
    </row>
    <row r="1111" spans="1:4" outlineLevel="1" x14ac:dyDescent="0.25">
      <c r="A1111" s="194">
        <v>34437</v>
      </c>
      <c r="B1111" s="195">
        <v>446.26</v>
      </c>
      <c r="C1111" s="196">
        <f t="shared" si="32"/>
        <v>0.9970730835400049</v>
      </c>
      <c r="D1111" s="198">
        <f t="shared" si="33"/>
        <v>-2.9269164599950992E-3</v>
      </c>
    </row>
    <row r="1112" spans="1:4" outlineLevel="1" x14ac:dyDescent="0.25">
      <c r="A1112" s="194">
        <v>34438</v>
      </c>
      <c r="B1112" s="195">
        <v>446.38</v>
      </c>
      <c r="C1112" s="196">
        <f t="shared" si="32"/>
        <v>1.0002689015372204</v>
      </c>
      <c r="D1112" s="198">
        <f t="shared" si="33"/>
        <v>2.6890153722036736E-4</v>
      </c>
    </row>
    <row r="1113" spans="1:4" outlineLevel="1" x14ac:dyDescent="0.25">
      <c r="A1113" s="194">
        <v>34439</v>
      </c>
      <c r="B1113" s="195">
        <v>446.18</v>
      </c>
      <c r="C1113" s="196">
        <f t="shared" si="32"/>
        <v>0.99955195125229623</v>
      </c>
      <c r="D1113" s="198">
        <f t="shared" si="33"/>
        <v>-4.4804874770376646E-4</v>
      </c>
    </row>
    <row r="1114" spans="1:4" outlineLevel="1" x14ac:dyDescent="0.25">
      <c r="A1114" s="194">
        <v>34442</v>
      </c>
      <c r="B1114" s="195">
        <v>442.46</v>
      </c>
      <c r="C1114" s="196">
        <f t="shared" si="32"/>
        <v>0.99166255771213407</v>
      </c>
      <c r="D1114" s="198">
        <f t="shared" si="33"/>
        <v>-8.337442287865926E-3</v>
      </c>
    </row>
    <row r="1115" spans="1:4" outlineLevel="1" x14ac:dyDescent="0.25">
      <c r="A1115" s="194">
        <v>34443</v>
      </c>
      <c r="B1115" s="195">
        <v>442.54</v>
      </c>
      <c r="C1115" s="196">
        <f t="shared" si="32"/>
        <v>1.0001808073046152</v>
      </c>
      <c r="D1115" s="198">
        <f t="shared" si="33"/>
        <v>1.8080730461522698E-4</v>
      </c>
    </row>
    <row r="1116" spans="1:4" outlineLevel="1" x14ac:dyDescent="0.25">
      <c r="A1116" s="194">
        <v>34444</v>
      </c>
      <c r="B1116" s="195">
        <v>441.96</v>
      </c>
      <c r="C1116" s="196">
        <f t="shared" si="32"/>
        <v>0.99868938401048479</v>
      </c>
      <c r="D1116" s="198">
        <f t="shared" si="33"/>
        <v>-1.310615989515207E-3</v>
      </c>
    </row>
    <row r="1117" spans="1:4" outlineLevel="1" x14ac:dyDescent="0.25">
      <c r="A1117" s="194">
        <v>34445</v>
      </c>
      <c r="B1117" s="195">
        <v>448.73</v>
      </c>
      <c r="C1117" s="196">
        <f t="shared" ref="C1117:C1180" si="34">B1117/B1116</f>
        <v>1.0153181283374062</v>
      </c>
      <c r="D1117" s="198">
        <f t="shared" ref="D1117:D1180" si="35">C1117-1</f>
        <v>1.5318128337406201E-2</v>
      </c>
    </row>
    <row r="1118" spans="1:4" outlineLevel="1" x14ac:dyDescent="0.25">
      <c r="A1118" s="194">
        <v>34446</v>
      </c>
      <c r="B1118" s="195">
        <v>447.63</v>
      </c>
      <c r="C1118" s="196">
        <f t="shared" si="34"/>
        <v>0.99754863726517051</v>
      </c>
      <c r="D1118" s="198">
        <f t="shared" si="35"/>
        <v>-2.4513627348294875E-3</v>
      </c>
    </row>
    <row r="1119" spans="1:4" outlineLevel="1" x14ac:dyDescent="0.25">
      <c r="A1119" s="194">
        <v>34449</v>
      </c>
      <c r="B1119" s="195">
        <v>452.71</v>
      </c>
      <c r="C1119" s="196">
        <f t="shared" si="34"/>
        <v>1.0113486584902709</v>
      </c>
      <c r="D1119" s="198">
        <f t="shared" si="35"/>
        <v>1.1348658490270891E-2</v>
      </c>
    </row>
    <row r="1120" spans="1:4" outlineLevel="1" x14ac:dyDescent="0.25">
      <c r="A1120" s="194">
        <v>34450</v>
      </c>
      <c r="B1120" s="195">
        <v>451.87</v>
      </c>
      <c r="C1120" s="196">
        <f t="shared" si="34"/>
        <v>0.9981445075213714</v>
      </c>
      <c r="D1120" s="198">
        <f t="shared" si="35"/>
        <v>-1.8554924786285953E-3</v>
      </c>
    </row>
    <row r="1121" spans="1:4" outlineLevel="1" x14ac:dyDescent="0.25">
      <c r="A1121" s="194">
        <v>34452</v>
      </c>
      <c r="B1121" s="195">
        <v>449.1</v>
      </c>
      <c r="C1121" s="196">
        <f t="shared" si="34"/>
        <v>0.99386991833934546</v>
      </c>
      <c r="D1121" s="198">
        <f t="shared" si="35"/>
        <v>-6.1300816606545405E-3</v>
      </c>
    </row>
    <row r="1122" spans="1:4" outlineLevel="1" x14ac:dyDescent="0.25">
      <c r="A1122" s="194">
        <v>34453</v>
      </c>
      <c r="B1122" s="195">
        <v>450.91</v>
      </c>
      <c r="C1122" s="196">
        <f t="shared" si="34"/>
        <v>1.0040302827877978</v>
      </c>
      <c r="D1122" s="198">
        <f t="shared" si="35"/>
        <v>4.0302827877978231E-3</v>
      </c>
    </row>
    <row r="1123" spans="1:4" outlineLevel="1" x14ac:dyDescent="0.25">
      <c r="A1123" s="194">
        <v>34456</v>
      </c>
      <c r="B1123" s="195">
        <v>453.02</v>
      </c>
      <c r="C1123" s="196">
        <f t="shared" si="34"/>
        <v>1.0046794260495442</v>
      </c>
      <c r="D1123" s="198">
        <f t="shared" si="35"/>
        <v>4.6794260495441886E-3</v>
      </c>
    </row>
    <row r="1124" spans="1:4" outlineLevel="1" x14ac:dyDescent="0.25">
      <c r="A1124" s="194">
        <v>34457</v>
      </c>
      <c r="B1124" s="195">
        <v>453.03</v>
      </c>
      <c r="C1124" s="196">
        <f t="shared" si="34"/>
        <v>1.0000220740806145</v>
      </c>
      <c r="D1124" s="198">
        <f t="shared" si="35"/>
        <v>2.2074080614498115E-5</v>
      </c>
    </row>
    <row r="1125" spans="1:4" outlineLevel="1" x14ac:dyDescent="0.25">
      <c r="A1125" s="194">
        <v>34458</v>
      </c>
      <c r="B1125" s="195">
        <v>451.72</v>
      </c>
      <c r="C1125" s="196">
        <f t="shared" si="34"/>
        <v>0.99710835926980568</v>
      </c>
      <c r="D1125" s="198">
        <f t="shared" si="35"/>
        <v>-2.8916407301943226E-3</v>
      </c>
    </row>
    <row r="1126" spans="1:4" outlineLevel="1" x14ac:dyDescent="0.25">
      <c r="A1126" s="194">
        <v>34459</v>
      </c>
      <c r="B1126" s="195">
        <v>451.38</v>
      </c>
      <c r="C1126" s="196">
        <f t="shared" si="34"/>
        <v>0.99924732134950844</v>
      </c>
      <c r="D1126" s="198">
        <f t="shared" si="35"/>
        <v>-7.5267865049155613E-4</v>
      </c>
    </row>
    <row r="1127" spans="1:4" outlineLevel="1" x14ac:dyDescent="0.25">
      <c r="A1127" s="194">
        <v>34460</v>
      </c>
      <c r="B1127" s="195">
        <v>447.82</v>
      </c>
      <c r="C1127" s="196">
        <f t="shared" si="34"/>
        <v>0.99211307545748595</v>
      </c>
      <c r="D1127" s="198">
        <f t="shared" si="35"/>
        <v>-7.8869245425140511E-3</v>
      </c>
    </row>
    <row r="1128" spans="1:4" outlineLevel="1" x14ac:dyDescent="0.25">
      <c r="A1128" s="194">
        <v>34463</v>
      </c>
      <c r="B1128" s="195">
        <v>442.32</v>
      </c>
      <c r="C1128" s="196">
        <f t="shared" si="34"/>
        <v>0.98771827966593717</v>
      </c>
      <c r="D1128" s="198">
        <f t="shared" si="35"/>
        <v>-1.2281720334062829E-2</v>
      </c>
    </row>
    <row r="1129" spans="1:4" outlineLevel="1" x14ac:dyDescent="0.25">
      <c r="A1129" s="194">
        <v>34464</v>
      </c>
      <c r="B1129" s="195">
        <v>446.01</v>
      </c>
      <c r="C1129" s="196">
        <f t="shared" si="34"/>
        <v>1.0083423765599566</v>
      </c>
      <c r="D1129" s="198">
        <f t="shared" si="35"/>
        <v>8.3423765599566213E-3</v>
      </c>
    </row>
    <row r="1130" spans="1:4" outlineLevel="1" x14ac:dyDescent="0.25">
      <c r="A1130" s="194">
        <v>34465</v>
      </c>
      <c r="B1130" s="195">
        <v>441.49</v>
      </c>
      <c r="C1130" s="196">
        <f t="shared" si="34"/>
        <v>0.98986569807851843</v>
      </c>
      <c r="D1130" s="198">
        <f t="shared" si="35"/>
        <v>-1.013430192148157E-2</v>
      </c>
    </row>
    <row r="1131" spans="1:4" outlineLevel="1" x14ac:dyDescent="0.25">
      <c r="A1131" s="194">
        <v>34466</v>
      </c>
      <c r="B1131" s="195">
        <v>443.75</v>
      </c>
      <c r="C1131" s="196">
        <f t="shared" si="34"/>
        <v>1.005119028743573</v>
      </c>
      <c r="D1131" s="198">
        <f t="shared" si="35"/>
        <v>5.1190287435729509E-3</v>
      </c>
    </row>
    <row r="1132" spans="1:4" outlineLevel="1" x14ac:dyDescent="0.25">
      <c r="A1132" s="194">
        <v>34467</v>
      </c>
      <c r="B1132" s="195">
        <v>444.14</v>
      </c>
      <c r="C1132" s="196">
        <f t="shared" si="34"/>
        <v>1.0008788732394367</v>
      </c>
      <c r="D1132" s="198">
        <f t="shared" si="35"/>
        <v>8.7887323943669493E-4</v>
      </c>
    </row>
    <row r="1133" spans="1:4" outlineLevel="1" x14ac:dyDescent="0.25">
      <c r="A1133" s="194">
        <v>34470</v>
      </c>
      <c r="B1133" s="195">
        <v>444.49</v>
      </c>
      <c r="C1133" s="196">
        <f t="shared" si="34"/>
        <v>1.0007880398072679</v>
      </c>
      <c r="D1133" s="198">
        <f t="shared" si="35"/>
        <v>7.8803980726793732E-4</v>
      </c>
    </row>
    <row r="1134" spans="1:4" outlineLevel="1" x14ac:dyDescent="0.25">
      <c r="A1134" s="194">
        <v>34471</v>
      </c>
      <c r="B1134" s="195">
        <v>449.37</v>
      </c>
      <c r="C1134" s="196">
        <f t="shared" si="34"/>
        <v>1.0109788746653467</v>
      </c>
      <c r="D1134" s="198">
        <f t="shared" si="35"/>
        <v>1.0978874665346749E-2</v>
      </c>
    </row>
    <row r="1135" spans="1:4" outlineLevel="1" x14ac:dyDescent="0.25">
      <c r="A1135" s="194">
        <v>34472</v>
      </c>
      <c r="B1135" s="195">
        <v>453.69</v>
      </c>
      <c r="C1135" s="196">
        <f t="shared" si="34"/>
        <v>1.0096134588423793</v>
      </c>
      <c r="D1135" s="198">
        <f t="shared" si="35"/>
        <v>9.6134588423792966E-3</v>
      </c>
    </row>
    <row r="1136" spans="1:4" outlineLevel="1" x14ac:dyDescent="0.25">
      <c r="A1136" s="194">
        <v>34473</v>
      </c>
      <c r="B1136" s="195">
        <v>456.48</v>
      </c>
      <c r="C1136" s="196">
        <f t="shared" si="34"/>
        <v>1.006149573497322</v>
      </c>
      <c r="D1136" s="198">
        <f t="shared" si="35"/>
        <v>6.1495734973220362E-3</v>
      </c>
    </row>
    <row r="1137" spans="1:4" outlineLevel="1" x14ac:dyDescent="0.25">
      <c r="A1137" s="194">
        <v>34474</v>
      </c>
      <c r="B1137" s="195">
        <v>454.92</v>
      </c>
      <c r="C1137" s="196">
        <f t="shared" si="34"/>
        <v>0.99658254468980023</v>
      </c>
      <c r="D1137" s="198">
        <f t="shared" si="35"/>
        <v>-3.4174553101997684E-3</v>
      </c>
    </row>
    <row r="1138" spans="1:4" outlineLevel="1" x14ac:dyDescent="0.25">
      <c r="A1138" s="194">
        <v>34477</v>
      </c>
      <c r="B1138" s="195">
        <v>453.2</v>
      </c>
      <c r="C1138" s="196">
        <f t="shared" si="34"/>
        <v>0.9962191154488701</v>
      </c>
      <c r="D1138" s="198">
        <f t="shared" si="35"/>
        <v>-3.7808845511299038E-3</v>
      </c>
    </row>
    <row r="1139" spans="1:4" outlineLevel="1" x14ac:dyDescent="0.25">
      <c r="A1139" s="194">
        <v>34478</v>
      </c>
      <c r="B1139" s="195">
        <v>454.81</v>
      </c>
      <c r="C1139" s="196">
        <f t="shared" si="34"/>
        <v>1.0035525154457194</v>
      </c>
      <c r="D1139" s="198">
        <f t="shared" si="35"/>
        <v>3.5525154457194397E-3</v>
      </c>
    </row>
    <row r="1140" spans="1:4" outlineLevel="1" x14ac:dyDescent="0.25">
      <c r="A1140" s="194">
        <v>34479</v>
      </c>
      <c r="B1140" s="195">
        <v>456.34</v>
      </c>
      <c r="C1140" s="196">
        <f t="shared" si="34"/>
        <v>1.0033640421274816</v>
      </c>
      <c r="D1140" s="198">
        <f t="shared" si="35"/>
        <v>3.3640421274816479E-3</v>
      </c>
    </row>
    <row r="1141" spans="1:4" outlineLevel="1" x14ac:dyDescent="0.25">
      <c r="A1141" s="194">
        <v>34480</v>
      </c>
      <c r="B1141" s="195">
        <v>457.06</v>
      </c>
      <c r="C1141" s="196">
        <f t="shared" si="34"/>
        <v>1.0015777709602489</v>
      </c>
      <c r="D1141" s="198">
        <f t="shared" si="35"/>
        <v>1.5777709602489143E-3</v>
      </c>
    </row>
    <row r="1142" spans="1:4" outlineLevel="1" x14ac:dyDescent="0.25">
      <c r="A1142" s="194">
        <v>34481</v>
      </c>
      <c r="B1142" s="195">
        <v>457.33</v>
      </c>
      <c r="C1142" s="196">
        <f t="shared" si="34"/>
        <v>1.0005907320701877</v>
      </c>
      <c r="D1142" s="198">
        <f t="shared" si="35"/>
        <v>5.9073207018767171E-4</v>
      </c>
    </row>
    <row r="1143" spans="1:4" outlineLevel="1" x14ac:dyDescent="0.25">
      <c r="A1143" s="194">
        <v>34485</v>
      </c>
      <c r="B1143" s="195">
        <v>456.5</v>
      </c>
      <c r="C1143" s="196">
        <f t="shared" si="34"/>
        <v>0.99818511796733211</v>
      </c>
      <c r="D1143" s="198">
        <f t="shared" si="35"/>
        <v>-1.8148820326678861E-3</v>
      </c>
    </row>
    <row r="1144" spans="1:4" outlineLevel="1" x14ac:dyDescent="0.25">
      <c r="A1144" s="194">
        <v>34486</v>
      </c>
      <c r="B1144" s="195">
        <v>457.63</v>
      </c>
      <c r="C1144" s="196">
        <f t="shared" si="34"/>
        <v>1.0024753559693318</v>
      </c>
      <c r="D1144" s="198">
        <f t="shared" si="35"/>
        <v>2.4753559693317939E-3</v>
      </c>
    </row>
    <row r="1145" spans="1:4" outlineLevel="1" x14ac:dyDescent="0.25">
      <c r="A1145" s="194">
        <v>34487</v>
      </c>
      <c r="B1145" s="195">
        <v>457.65</v>
      </c>
      <c r="C1145" s="196">
        <f t="shared" si="34"/>
        <v>1.0000437034285339</v>
      </c>
      <c r="D1145" s="198">
        <f t="shared" si="35"/>
        <v>4.3703428533881095E-5</v>
      </c>
    </row>
    <row r="1146" spans="1:4" outlineLevel="1" x14ac:dyDescent="0.25">
      <c r="A1146" s="194">
        <v>34488</v>
      </c>
      <c r="B1146" s="195">
        <v>460.13</v>
      </c>
      <c r="C1146" s="196">
        <f t="shared" si="34"/>
        <v>1.0054189883098439</v>
      </c>
      <c r="D1146" s="198">
        <f t="shared" si="35"/>
        <v>5.4189883098438862E-3</v>
      </c>
    </row>
    <row r="1147" spans="1:4" outlineLevel="1" x14ac:dyDescent="0.25">
      <c r="A1147" s="194">
        <v>34491</v>
      </c>
      <c r="B1147" s="195">
        <v>458.88</v>
      </c>
      <c r="C1147" s="196">
        <f t="shared" si="34"/>
        <v>0.99728337643709386</v>
      </c>
      <c r="D1147" s="198">
        <f t="shared" si="35"/>
        <v>-2.7166235629061397E-3</v>
      </c>
    </row>
    <row r="1148" spans="1:4" outlineLevel="1" x14ac:dyDescent="0.25">
      <c r="A1148" s="194">
        <v>34492</v>
      </c>
      <c r="B1148" s="195">
        <v>458.21</v>
      </c>
      <c r="C1148" s="196">
        <f t="shared" si="34"/>
        <v>0.99853992329149233</v>
      </c>
      <c r="D1148" s="198">
        <f t="shared" si="35"/>
        <v>-1.4600767085076738E-3</v>
      </c>
    </row>
    <row r="1149" spans="1:4" outlineLevel="1" x14ac:dyDescent="0.25">
      <c r="A1149" s="194">
        <v>34493</v>
      </c>
      <c r="B1149" s="195">
        <v>457.06</v>
      </c>
      <c r="C1149" s="196">
        <f t="shared" si="34"/>
        <v>0.9974902337356234</v>
      </c>
      <c r="D1149" s="198">
        <f t="shared" si="35"/>
        <v>-2.5097662643766006E-3</v>
      </c>
    </row>
    <row r="1150" spans="1:4" outlineLevel="1" x14ac:dyDescent="0.25">
      <c r="A1150" s="194">
        <v>34494</v>
      </c>
      <c r="B1150" s="195">
        <v>457.86</v>
      </c>
      <c r="C1150" s="196">
        <f t="shared" si="34"/>
        <v>1.0017503172450006</v>
      </c>
      <c r="D1150" s="198">
        <f t="shared" si="35"/>
        <v>1.7503172450006321E-3</v>
      </c>
    </row>
    <row r="1151" spans="1:4" outlineLevel="1" x14ac:dyDescent="0.25">
      <c r="A1151" s="194">
        <v>34495</v>
      </c>
      <c r="B1151" s="195">
        <v>458.67</v>
      </c>
      <c r="C1151" s="196">
        <f t="shared" si="34"/>
        <v>1.0017690997248068</v>
      </c>
      <c r="D1151" s="198">
        <f t="shared" si="35"/>
        <v>1.7690997248067664E-3</v>
      </c>
    </row>
    <row r="1152" spans="1:4" outlineLevel="1" x14ac:dyDescent="0.25">
      <c r="A1152" s="194">
        <v>34498</v>
      </c>
      <c r="B1152" s="195">
        <v>459.1</v>
      </c>
      <c r="C1152" s="196">
        <f t="shared" si="34"/>
        <v>1.0009374931868227</v>
      </c>
      <c r="D1152" s="198">
        <f t="shared" si="35"/>
        <v>9.374931868226799E-4</v>
      </c>
    </row>
    <row r="1153" spans="1:4" outlineLevel="1" x14ac:dyDescent="0.25">
      <c r="A1153" s="194">
        <v>34499</v>
      </c>
      <c r="B1153" s="195">
        <v>462.37</v>
      </c>
      <c r="C1153" s="196">
        <f t="shared" si="34"/>
        <v>1.007122631235025</v>
      </c>
      <c r="D1153" s="198">
        <f t="shared" si="35"/>
        <v>7.1226312350249898E-3</v>
      </c>
    </row>
    <row r="1154" spans="1:4" outlineLevel="1" x14ac:dyDescent="0.25">
      <c r="A1154" s="194">
        <v>34500</v>
      </c>
      <c r="B1154" s="195">
        <v>460.61</v>
      </c>
      <c r="C1154" s="196">
        <f t="shared" si="34"/>
        <v>0.99619352466639277</v>
      </c>
      <c r="D1154" s="198">
        <f t="shared" si="35"/>
        <v>-3.8064753336072288E-3</v>
      </c>
    </row>
    <row r="1155" spans="1:4" outlineLevel="1" x14ac:dyDescent="0.25">
      <c r="A1155" s="194">
        <v>34501</v>
      </c>
      <c r="B1155" s="195">
        <v>461.93</v>
      </c>
      <c r="C1155" s="196">
        <f t="shared" si="34"/>
        <v>1.0028657649638522</v>
      </c>
      <c r="D1155" s="198">
        <f t="shared" si="35"/>
        <v>2.8657649638521576E-3</v>
      </c>
    </row>
    <row r="1156" spans="1:4" outlineLevel="1" x14ac:dyDescent="0.25">
      <c r="A1156" s="194">
        <v>34502</v>
      </c>
      <c r="B1156" s="195">
        <v>458.45</v>
      </c>
      <c r="C1156" s="196">
        <f t="shared" si="34"/>
        <v>0.99246639101162515</v>
      </c>
      <c r="D1156" s="198">
        <f t="shared" si="35"/>
        <v>-7.5336089883748514E-3</v>
      </c>
    </row>
    <row r="1157" spans="1:4" outlineLevel="1" x14ac:dyDescent="0.25">
      <c r="A1157" s="194">
        <v>34505</v>
      </c>
      <c r="B1157" s="195">
        <v>455.48</v>
      </c>
      <c r="C1157" s="196">
        <f t="shared" si="34"/>
        <v>0.99352164903479123</v>
      </c>
      <c r="D1157" s="198">
        <f t="shared" si="35"/>
        <v>-6.4783509652087679E-3</v>
      </c>
    </row>
    <row r="1158" spans="1:4" outlineLevel="1" x14ac:dyDescent="0.25">
      <c r="A1158" s="194">
        <v>34506</v>
      </c>
      <c r="B1158" s="195">
        <v>451.34</v>
      </c>
      <c r="C1158" s="196">
        <f t="shared" si="34"/>
        <v>0.99091068762624035</v>
      </c>
      <c r="D1158" s="198">
        <f t="shared" si="35"/>
        <v>-9.0893123737596504E-3</v>
      </c>
    </row>
    <row r="1159" spans="1:4" outlineLevel="1" x14ac:dyDescent="0.25">
      <c r="A1159" s="194">
        <v>34507</v>
      </c>
      <c r="B1159" s="195">
        <v>453.09</v>
      </c>
      <c r="C1159" s="196">
        <f t="shared" si="34"/>
        <v>1.0038773430229981</v>
      </c>
      <c r="D1159" s="198">
        <f t="shared" si="35"/>
        <v>3.8773430229981365E-3</v>
      </c>
    </row>
    <row r="1160" spans="1:4" outlineLevel="1" x14ac:dyDescent="0.25">
      <c r="A1160" s="194">
        <v>34508</v>
      </c>
      <c r="B1160" s="195">
        <v>449.63</v>
      </c>
      <c r="C1160" s="196">
        <f t="shared" si="34"/>
        <v>0.99236354808095528</v>
      </c>
      <c r="D1160" s="198">
        <f t="shared" si="35"/>
        <v>-7.6364519190447178E-3</v>
      </c>
    </row>
    <row r="1161" spans="1:4" outlineLevel="1" x14ac:dyDescent="0.25">
      <c r="A1161" s="194">
        <v>34509</v>
      </c>
      <c r="B1161" s="195">
        <v>442.8</v>
      </c>
      <c r="C1161" s="196">
        <f t="shared" si="34"/>
        <v>0.98480973244667847</v>
      </c>
      <c r="D1161" s="198">
        <f t="shared" si="35"/>
        <v>-1.5190267553321535E-2</v>
      </c>
    </row>
    <row r="1162" spans="1:4" outlineLevel="1" x14ac:dyDescent="0.25">
      <c r="A1162" s="194">
        <v>34512</v>
      </c>
      <c r="B1162" s="195">
        <v>447.31</v>
      </c>
      <c r="C1162" s="196">
        <f t="shared" si="34"/>
        <v>1.0101851851851851</v>
      </c>
      <c r="D1162" s="198">
        <f t="shared" si="35"/>
        <v>1.0185185185185075E-2</v>
      </c>
    </row>
    <row r="1163" spans="1:4" outlineLevel="1" x14ac:dyDescent="0.25">
      <c r="A1163" s="194">
        <v>34513</v>
      </c>
      <c r="B1163" s="195">
        <v>446.07</v>
      </c>
      <c r="C1163" s="196">
        <f t="shared" si="34"/>
        <v>0.99722787328698215</v>
      </c>
      <c r="D1163" s="198">
        <f t="shared" si="35"/>
        <v>-2.7721267130178529E-3</v>
      </c>
    </row>
    <row r="1164" spans="1:4" outlineLevel="1" x14ac:dyDescent="0.25">
      <c r="A1164" s="194">
        <v>34514</v>
      </c>
      <c r="B1164" s="195">
        <v>447.63</v>
      </c>
      <c r="C1164" s="196">
        <f t="shared" si="34"/>
        <v>1.0034972089582352</v>
      </c>
      <c r="D1164" s="198">
        <f t="shared" si="35"/>
        <v>3.4972089582352428E-3</v>
      </c>
    </row>
    <row r="1165" spans="1:4" outlineLevel="1" x14ac:dyDescent="0.25">
      <c r="A1165" s="194">
        <v>34515</v>
      </c>
      <c r="B1165" s="195">
        <v>444.27</v>
      </c>
      <c r="C1165" s="196">
        <f t="shared" si="34"/>
        <v>0.99249380068360027</v>
      </c>
      <c r="D1165" s="198">
        <f t="shared" si="35"/>
        <v>-7.5061993163997309E-3</v>
      </c>
    </row>
    <row r="1166" spans="1:4" outlineLevel="1" x14ac:dyDescent="0.25">
      <c r="A1166" s="194">
        <v>34516</v>
      </c>
      <c r="B1166" s="195">
        <v>446.2</v>
      </c>
      <c r="C1166" s="196">
        <f t="shared" si="34"/>
        <v>1.004344205100502</v>
      </c>
      <c r="D1166" s="198">
        <f t="shared" si="35"/>
        <v>4.344205100502041E-3</v>
      </c>
    </row>
    <row r="1167" spans="1:4" outlineLevel="1" x14ac:dyDescent="0.25">
      <c r="A1167" s="194">
        <v>34520</v>
      </c>
      <c r="B1167" s="195">
        <v>446.37</v>
      </c>
      <c r="C1167" s="196">
        <f t="shared" si="34"/>
        <v>1.0003809950694755</v>
      </c>
      <c r="D1167" s="198">
        <f t="shared" si="35"/>
        <v>3.8099506947553152E-4</v>
      </c>
    </row>
    <row r="1168" spans="1:4" outlineLevel="1" x14ac:dyDescent="0.25">
      <c r="A1168" s="194">
        <v>34521</v>
      </c>
      <c r="B1168" s="195">
        <v>446.13</v>
      </c>
      <c r="C1168" s="196">
        <f t="shared" si="34"/>
        <v>0.99946232945762481</v>
      </c>
      <c r="D1168" s="198">
        <f t="shared" si="35"/>
        <v>-5.3767054237519041E-4</v>
      </c>
    </row>
    <row r="1169" spans="1:4" outlineLevel="1" x14ac:dyDescent="0.25">
      <c r="A1169" s="194">
        <v>34522</v>
      </c>
      <c r="B1169" s="195">
        <v>448.38</v>
      </c>
      <c r="C1169" s="196">
        <f t="shared" si="34"/>
        <v>1.0050433730078676</v>
      </c>
      <c r="D1169" s="198">
        <f t="shared" si="35"/>
        <v>5.0433730078676131E-3</v>
      </c>
    </row>
    <row r="1170" spans="1:4" outlineLevel="1" x14ac:dyDescent="0.25">
      <c r="A1170" s="194">
        <v>34523</v>
      </c>
      <c r="B1170" s="195">
        <v>449.55</v>
      </c>
      <c r="C1170" s="196">
        <f t="shared" si="34"/>
        <v>1.0026093938177438</v>
      </c>
      <c r="D1170" s="198">
        <f t="shared" si="35"/>
        <v>2.6093938177438325E-3</v>
      </c>
    </row>
    <row r="1171" spans="1:4" outlineLevel="1" x14ac:dyDescent="0.25">
      <c r="A1171" s="194">
        <v>34526</v>
      </c>
      <c r="B1171" s="195">
        <v>448.06</v>
      </c>
      <c r="C1171" s="196">
        <f t="shared" si="34"/>
        <v>0.99668557446335226</v>
      </c>
      <c r="D1171" s="198">
        <f t="shared" si="35"/>
        <v>-3.314425536647736E-3</v>
      </c>
    </row>
    <row r="1172" spans="1:4" outlineLevel="1" x14ac:dyDescent="0.25">
      <c r="A1172" s="194">
        <v>34527</v>
      </c>
      <c r="B1172" s="195">
        <v>447.95</v>
      </c>
      <c r="C1172" s="196">
        <f t="shared" si="34"/>
        <v>0.9997544971655582</v>
      </c>
      <c r="D1172" s="198">
        <f t="shared" si="35"/>
        <v>-2.4550283444180199E-4</v>
      </c>
    </row>
    <row r="1173" spans="1:4" outlineLevel="1" x14ac:dyDescent="0.25">
      <c r="A1173" s="194">
        <v>34528</v>
      </c>
      <c r="B1173" s="195">
        <v>448.73</v>
      </c>
      <c r="C1173" s="196">
        <f t="shared" si="34"/>
        <v>1.0017412657662685</v>
      </c>
      <c r="D1173" s="198">
        <f t="shared" si="35"/>
        <v>1.7412657662685405E-3</v>
      </c>
    </row>
    <row r="1174" spans="1:4" outlineLevel="1" x14ac:dyDescent="0.25">
      <c r="A1174" s="194">
        <v>34529</v>
      </c>
      <c r="B1174" s="195">
        <v>453.41</v>
      </c>
      <c r="C1174" s="196">
        <f t="shared" si="34"/>
        <v>1.0104294341809106</v>
      </c>
      <c r="D1174" s="198">
        <f t="shared" si="35"/>
        <v>1.0429434180910579E-2</v>
      </c>
    </row>
    <row r="1175" spans="1:4" outlineLevel="1" x14ac:dyDescent="0.25">
      <c r="A1175" s="194">
        <v>34530</v>
      </c>
      <c r="B1175" s="195">
        <v>454.16</v>
      </c>
      <c r="C1175" s="196">
        <f t="shared" si="34"/>
        <v>1.0016541320217904</v>
      </c>
      <c r="D1175" s="198">
        <f t="shared" si="35"/>
        <v>1.6541320217904332E-3</v>
      </c>
    </row>
    <row r="1176" spans="1:4" outlineLevel="1" x14ac:dyDescent="0.25">
      <c r="A1176" s="194">
        <v>34533</v>
      </c>
      <c r="B1176" s="195">
        <v>455.22</v>
      </c>
      <c r="C1176" s="196">
        <f t="shared" si="34"/>
        <v>1.0023339792143737</v>
      </c>
      <c r="D1176" s="198">
        <f t="shared" si="35"/>
        <v>2.333979214373727E-3</v>
      </c>
    </row>
    <row r="1177" spans="1:4" outlineLevel="1" x14ac:dyDescent="0.25">
      <c r="A1177" s="194">
        <v>34534</v>
      </c>
      <c r="B1177" s="195">
        <v>453.86</v>
      </c>
      <c r="C1177" s="196">
        <f t="shared" si="34"/>
        <v>0.9970124335486138</v>
      </c>
      <c r="D1177" s="198">
        <f t="shared" si="35"/>
        <v>-2.9875664513862032E-3</v>
      </c>
    </row>
    <row r="1178" spans="1:4" outlineLevel="1" x14ac:dyDescent="0.25">
      <c r="A1178" s="194">
        <v>34535</v>
      </c>
      <c r="B1178" s="195">
        <v>451.6</v>
      </c>
      <c r="C1178" s="196">
        <f t="shared" si="34"/>
        <v>0.99502049090027767</v>
      </c>
      <c r="D1178" s="198">
        <f t="shared" si="35"/>
        <v>-4.9795090997223346E-3</v>
      </c>
    </row>
    <row r="1179" spans="1:4" outlineLevel="1" x14ac:dyDescent="0.25">
      <c r="A1179" s="194">
        <v>34536</v>
      </c>
      <c r="B1179" s="195">
        <v>452.61</v>
      </c>
      <c r="C1179" s="196">
        <f t="shared" si="34"/>
        <v>1.0022364924712135</v>
      </c>
      <c r="D1179" s="198">
        <f t="shared" si="35"/>
        <v>2.2364924712134915E-3</v>
      </c>
    </row>
    <row r="1180" spans="1:4" outlineLevel="1" x14ac:dyDescent="0.25">
      <c r="A1180" s="194">
        <v>34537</v>
      </c>
      <c r="B1180" s="195">
        <v>453.11</v>
      </c>
      <c r="C1180" s="196">
        <f t="shared" si="34"/>
        <v>1.0011047038289034</v>
      </c>
      <c r="D1180" s="198">
        <f t="shared" si="35"/>
        <v>1.104703828903375E-3</v>
      </c>
    </row>
    <row r="1181" spans="1:4" outlineLevel="1" x14ac:dyDescent="0.25">
      <c r="A1181" s="194">
        <v>34540</v>
      </c>
      <c r="B1181" s="195">
        <v>454.25</v>
      </c>
      <c r="C1181" s="196">
        <f t="shared" ref="C1181:C1244" si="36">B1181/B1180</f>
        <v>1.0025159453554324</v>
      </c>
      <c r="D1181" s="198">
        <f t="shared" ref="D1181:D1244" si="37">C1181-1</f>
        <v>2.5159453554324251E-3</v>
      </c>
    </row>
    <row r="1182" spans="1:4" outlineLevel="1" x14ac:dyDescent="0.25">
      <c r="A1182" s="194">
        <v>34541</v>
      </c>
      <c r="B1182" s="195">
        <v>453.36</v>
      </c>
      <c r="C1182" s="196">
        <f t="shared" si="36"/>
        <v>0.99804072647220698</v>
      </c>
      <c r="D1182" s="198">
        <f t="shared" si="37"/>
        <v>-1.9592735277930151E-3</v>
      </c>
    </row>
    <row r="1183" spans="1:4" outlineLevel="1" x14ac:dyDescent="0.25">
      <c r="A1183" s="194">
        <v>34542</v>
      </c>
      <c r="B1183" s="195">
        <v>452.57</v>
      </c>
      <c r="C1183" s="196">
        <f t="shared" si="36"/>
        <v>0.9982574554437974</v>
      </c>
      <c r="D1183" s="198">
        <f t="shared" si="37"/>
        <v>-1.7425445562025965E-3</v>
      </c>
    </row>
    <row r="1184" spans="1:4" outlineLevel="1" x14ac:dyDescent="0.25">
      <c r="A1184" s="194">
        <v>34543</v>
      </c>
      <c r="B1184" s="195">
        <v>454.24</v>
      </c>
      <c r="C1184" s="196">
        <f t="shared" si="36"/>
        <v>1.003690036900369</v>
      </c>
      <c r="D1184" s="198">
        <f t="shared" si="37"/>
        <v>3.6900369003689537E-3</v>
      </c>
    </row>
    <row r="1185" spans="1:4" outlineLevel="1" x14ac:dyDescent="0.25">
      <c r="A1185" s="194">
        <v>34544</v>
      </c>
      <c r="B1185" s="195">
        <v>458.26</v>
      </c>
      <c r="C1185" s="196">
        <f t="shared" si="36"/>
        <v>1.0088499471644945</v>
      </c>
      <c r="D1185" s="198">
        <f t="shared" si="37"/>
        <v>8.8499471644944983E-3</v>
      </c>
    </row>
    <row r="1186" spans="1:4" outlineLevel="1" x14ac:dyDescent="0.25">
      <c r="A1186" s="194">
        <v>34547</v>
      </c>
      <c r="B1186" s="195">
        <v>461.01</v>
      </c>
      <c r="C1186" s="196">
        <f t="shared" si="36"/>
        <v>1.0060009601536246</v>
      </c>
      <c r="D1186" s="198">
        <f t="shared" si="37"/>
        <v>6.0009601536246127E-3</v>
      </c>
    </row>
    <row r="1187" spans="1:4" outlineLevel="1" x14ac:dyDescent="0.25">
      <c r="A1187" s="194">
        <v>34548</v>
      </c>
      <c r="B1187" s="195">
        <v>460.56</v>
      </c>
      <c r="C1187" s="196">
        <f t="shared" si="36"/>
        <v>0.99902388234528539</v>
      </c>
      <c r="D1187" s="198">
        <f t="shared" si="37"/>
        <v>-9.7611765471461442E-4</v>
      </c>
    </row>
    <row r="1188" spans="1:4" outlineLevel="1" x14ac:dyDescent="0.25">
      <c r="A1188" s="194">
        <v>34549</v>
      </c>
      <c r="B1188" s="195">
        <v>461.45</v>
      </c>
      <c r="C1188" s="196">
        <f t="shared" si="36"/>
        <v>1.0019324300851138</v>
      </c>
      <c r="D1188" s="198">
        <f t="shared" si="37"/>
        <v>1.9324300851137899E-3</v>
      </c>
    </row>
    <row r="1189" spans="1:4" outlineLevel="1" x14ac:dyDescent="0.25">
      <c r="A1189" s="194">
        <v>34550</v>
      </c>
      <c r="B1189" s="195">
        <v>458.4</v>
      </c>
      <c r="C1189" s="196">
        <f t="shared" si="36"/>
        <v>0.99339039982663346</v>
      </c>
      <c r="D1189" s="198">
        <f t="shared" si="37"/>
        <v>-6.6096001733665366E-3</v>
      </c>
    </row>
    <row r="1190" spans="1:4" outlineLevel="1" x14ac:dyDescent="0.25">
      <c r="A1190" s="194">
        <v>34551</v>
      </c>
      <c r="B1190" s="195">
        <v>457.09</v>
      </c>
      <c r="C1190" s="196">
        <f t="shared" si="36"/>
        <v>0.99714223385689349</v>
      </c>
      <c r="D1190" s="198">
        <f t="shared" si="37"/>
        <v>-2.8577661431065104E-3</v>
      </c>
    </row>
    <row r="1191" spans="1:4" outlineLevel="1" x14ac:dyDescent="0.25">
      <c r="A1191" s="194">
        <v>34554</v>
      </c>
      <c r="B1191" s="195">
        <v>457.89</v>
      </c>
      <c r="C1191" s="196">
        <f t="shared" si="36"/>
        <v>1.0017502023671487</v>
      </c>
      <c r="D1191" s="198">
        <f t="shared" si="37"/>
        <v>1.7502023671487343E-3</v>
      </c>
    </row>
    <row r="1192" spans="1:4" outlineLevel="1" x14ac:dyDescent="0.25">
      <c r="A1192" s="194">
        <v>34555</v>
      </c>
      <c r="B1192" s="195">
        <v>457.92</v>
      </c>
      <c r="C1192" s="196">
        <f t="shared" si="36"/>
        <v>1.0000655179191509</v>
      </c>
      <c r="D1192" s="198">
        <f t="shared" si="37"/>
        <v>6.5517919150881454E-5</v>
      </c>
    </row>
    <row r="1193" spans="1:4" outlineLevel="1" x14ac:dyDescent="0.25">
      <c r="A1193" s="194">
        <v>34556</v>
      </c>
      <c r="B1193" s="195">
        <v>460.3</v>
      </c>
      <c r="C1193" s="196">
        <f t="shared" si="36"/>
        <v>1.0051974143955276</v>
      </c>
      <c r="D1193" s="198">
        <f t="shared" si="37"/>
        <v>5.1974143955275665E-3</v>
      </c>
    </row>
    <row r="1194" spans="1:4" outlineLevel="1" x14ac:dyDescent="0.25">
      <c r="A1194" s="194">
        <v>34557</v>
      </c>
      <c r="B1194" s="195">
        <v>458.88</v>
      </c>
      <c r="C1194" s="196">
        <f t="shared" si="36"/>
        <v>0.99691505539865299</v>
      </c>
      <c r="D1194" s="198">
        <f t="shared" si="37"/>
        <v>-3.0849446013470061E-3</v>
      </c>
    </row>
    <row r="1195" spans="1:4" outlineLevel="1" x14ac:dyDescent="0.25">
      <c r="A1195" s="194">
        <v>34558</v>
      </c>
      <c r="B1195" s="195">
        <v>461.94</v>
      </c>
      <c r="C1195" s="196">
        <f t="shared" si="36"/>
        <v>1.006668410041841</v>
      </c>
      <c r="D1195" s="198">
        <f t="shared" si="37"/>
        <v>6.6684100418410441E-3</v>
      </c>
    </row>
    <row r="1196" spans="1:4" outlineLevel="1" x14ac:dyDescent="0.25">
      <c r="A1196" s="194">
        <v>34561</v>
      </c>
      <c r="B1196" s="195">
        <v>461.23</v>
      </c>
      <c r="C1196" s="196">
        <f t="shared" si="36"/>
        <v>0.99846300385331432</v>
      </c>
      <c r="D1196" s="198">
        <f t="shared" si="37"/>
        <v>-1.5369961466856763E-3</v>
      </c>
    </row>
    <row r="1197" spans="1:4" outlineLevel="1" x14ac:dyDescent="0.25">
      <c r="A1197" s="194">
        <v>34562</v>
      </c>
      <c r="B1197" s="195">
        <v>465.01</v>
      </c>
      <c r="C1197" s="196">
        <f t="shared" si="36"/>
        <v>1.0081954773106692</v>
      </c>
      <c r="D1197" s="198">
        <f t="shared" si="37"/>
        <v>8.1954773106691636E-3</v>
      </c>
    </row>
    <row r="1198" spans="1:4" outlineLevel="1" x14ac:dyDescent="0.25">
      <c r="A1198" s="194">
        <v>34563</v>
      </c>
      <c r="B1198" s="195">
        <v>465.17</v>
      </c>
      <c r="C1198" s="196">
        <f t="shared" si="36"/>
        <v>1.0003440786219653</v>
      </c>
      <c r="D1198" s="198">
        <f t="shared" si="37"/>
        <v>3.4407862196528249E-4</v>
      </c>
    </row>
    <row r="1199" spans="1:4" outlineLevel="1" x14ac:dyDescent="0.25">
      <c r="A1199" s="194">
        <v>34564</v>
      </c>
      <c r="B1199" s="195">
        <v>463.17</v>
      </c>
      <c r="C1199" s="196">
        <f t="shared" si="36"/>
        <v>0.99570049659264359</v>
      </c>
      <c r="D1199" s="198">
        <f t="shared" si="37"/>
        <v>-4.2995034073564087E-3</v>
      </c>
    </row>
    <row r="1200" spans="1:4" outlineLevel="1" x14ac:dyDescent="0.25">
      <c r="A1200" s="194">
        <v>34565</v>
      </c>
      <c r="B1200" s="195">
        <v>463.68</v>
      </c>
      <c r="C1200" s="196">
        <f t="shared" si="36"/>
        <v>1.0011011075846881</v>
      </c>
      <c r="D1200" s="198">
        <f t="shared" si="37"/>
        <v>1.1011075846880658E-3</v>
      </c>
    </row>
    <row r="1201" spans="1:4" outlineLevel="1" x14ac:dyDescent="0.25">
      <c r="A1201" s="194">
        <v>34568</v>
      </c>
      <c r="B1201" s="195">
        <v>462.32</v>
      </c>
      <c r="C1201" s="196">
        <f t="shared" si="36"/>
        <v>0.99706694271911656</v>
      </c>
      <c r="D1201" s="198">
        <f t="shared" si="37"/>
        <v>-2.9330572808834443E-3</v>
      </c>
    </row>
    <row r="1202" spans="1:4" outlineLevel="1" x14ac:dyDescent="0.25">
      <c r="A1202" s="194">
        <v>34569</v>
      </c>
      <c r="B1202" s="195">
        <v>464.51</v>
      </c>
      <c r="C1202" s="196">
        <f t="shared" si="36"/>
        <v>1.0047369787160407</v>
      </c>
      <c r="D1202" s="198">
        <f t="shared" si="37"/>
        <v>4.7369787160407295E-3</v>
      </c>
    </row>
    <row r="1203" spans="1:4" outlineLevel="1" x14ac:dyDescent="0.25">
      <c r="A1203" s="194">
        <v>34570</v>
      </c>
      <c r="B1203" s="195">
        <v>469.03</v>
      </c>
      <c r="C1203" s="196">
        <f t="shared" si="36"/>
        <v>1.0097306839465243</v>
      </c>
      <c r="D1203" s="198">
        <f t="shared" si="37"/>
        <v>9.7306839465243211E-3</v>
      </c>
    </row>
    <row r="1204" spans="1:4" outlineLevel="1" x14ac:dyDescent="0.25">
      <c r="A1204" s="194">
        <v>34571</v>
      </c>
      <c r="B1204" s="195">
        <v>468.08</v>
      </c>
      <c r="C1204" s="196">
        <f t="shared" si="36"/>
        <v>0.9979745432061915</v>
      </c>
      <c r="D1204" s="198">
        <f t="shared" si="37"/>
        <v>-2.0254567938085E-3</v>
      </c>
    </row>
    <row r="1205" spans="1:4" outlineLevel="1" x14ac:dyDescent="0.25">
      <c r="A1205" s="194">
        <v>34572</v>
      </c>
      <c r="B1205" s="195">
        <v>473.8</v>
      </c>
      <c r="C1205" s="196">
        <f t="shared" si="36"/>
        <v>1.0122201333105452</v>
      </c>
      <c r="D1205" s="198">
        <f t="shared" si="37"/>
        <v>1.2220133310545167E-2</v>
      </c>
    </row>
    <row r="1206" spans="1:4" outlineLevel="1" x14ac:dyDescent="0.25">
      <c r="A1206" s="194">
        <v>34575</v>
      </c>
      <c r="B1206" s="195">
        <v>474.59</v>
      </c>
      <c r="C1206" s="196">
        <f t="shared" si="36"/>
        <v>1.0016673701983958</v>
      </c>
      <c r="D1206" s="198">
        <f t="shared" si="37"/>
        <v>1.6673701983958011E-3</v>
      </c>
    </row>
    <row r="1207" spans="1:4" outlineLevel="1" x14ac:dyDescent="0.25">
      <c r="A1207" s="194">
        <v>34576</v>
      </c>
      <c r="B1207" s="195">
        <v>476.07</v>
      </c>
      <c r="C1207" s="196">
        <f t="shared" si="36"/>
        <v>1.0031184812153648</v>
      </c>
      <c r="D1207" s="198">
        <f t="shared" si="37"/>
        <v>3.1184812153648434E-3</v>
      </c>
    </row>
    <row r="1208" spans="1:4" outlineLevel="1" x14ac:dyDescent="0.25">
      <c r="A1208" s="194">
        <v>34577</v>
      </c>
      <c r="B1208" s="195">
        <v>475.49</v>
      </c>
      <c r="C1208" s="196">
        <f t="shared" si="36"/>
        <v>0.99878169176801734</v>
      </c>
      <c r="D1208" s="198">
        <f t="shared" si="37"/>
        <v>-1.2183082319826566E-3</v>
      </c>
    </row>
    <row r="1209" spans="1:4" outlineLevel="1" x14ac:dyDescent="0.25">
      <c r="A1209" s="194">
        <v>34578</v>
      </c>
      <c r="B1209" s="195">
        <v>473.17</v>
      </c>
      <c r="C1209" s="196">
        <f t="shared" si="36"/>
        <v>0.99512082273023617</v>
      </c>
      <c r="D1209" s="198">
        <f t="shared" si="37"/>
        <v>-4.8791772697638347E-3</v>
      </c>
    </row>
    <row r="1210" spans="1:4" outlineLevel="1" x14ac:dyDescent="0.25">
      <c r="A1210" s="194">
        <v>34579</v>
      </c>
      <c r="B1210" s="195">
        <v>470.99</v>
      </c>
      <c r="C1210" s="196">
        <f t="shared" si="36"/>
        <v>0.99539277638058199</v>
      </c>
      <c r="D1210" s="198">
        <f t="shared" si="37"/>
        <v>-4.6072236194180105E-3</v>
      </c>
    </row>
    <row r="1211" spans="1:4" outlineLevel="1" x14ac:dyDescent="0.25">
      <c r="A1211" s="194">
        <v>34583</v>
      </c>
      <c r="B1211" s="195">
        <v>471.86</v>
      </c>
      <c r="C1211" s="196">
        <f t="shared" si="36"/>
        <v>1.0018471729760716</v>
      </c>
      <c r="D1211" s="198">
        <f t="shared" si="37"/>
        <v>1.8471729760716205E-3</v>
      </c>
    </row>
    <row r="1212" spans="1:4" outlineLevel="1" x14ac:dyDescent="0.25">
      <c r="A1212" s="194">
        <v>34584</v>
      </c>
      <c r="B1212" s="195">
        <v>470.99</v>
      </c>
      <c r="C1212" s="196">
        <f t="shared" si="36"/>
        <v>0.99815623278090959</v>
      </c>
      <c r="D1212" s="198">
        <f t="shared" si="37"/>
        <v>-1.8437672190904086E-3</v>
      </c>
    </row>
    <row r="1213" spans="1:4" outlineLevel="1" x14ac:dyDescent="0.25">
      <c r="A1213" s="194">
        <v>34585</v>
      </c>
      <c r="B1213" s="195">
        <v>473.14</v>
      </c>
      <c r="C1213" s="196">
        <f t="shared" si="36"/>
        <v>1.0045648527569586</v>
      </c>
      <c r="D1213" s="198">
        <f t="shared" si="37"/>
        <v>4.564852756958615E-3</v>
      </c>
    </row>
    <row r="1214" spans="1:4" outlineLevel="1" x14ac:dyDescent="0.25">
      <c r="A1214" s="194">
        <v>34586</v>
      </c>
      <c r="B1214" s="195">
        <v>468.18</v>
      </c>
      <c r="C1214" s="196">
        <f t="shared" si="36"/>
        <v>0.98951684490848379</v>
      </c>
      <c r="D1214" s="198">
        <f t="shared" si="37"/>
        <v>-1.0483155091516205E-2</v>
      </c>
    </row>
    <row r="1215" spans="1:4" outlineLevel="1" x14ac:dyDescent="0.25">
      <c r="A1215" s="194">
        <v>34589</v>
      </c>
      <c r="B1215" s="195">
        <v>466.21</v>
      </c>
      <c r="C1215" s="196">
        <f t="shared" si="36"/>
        <v>0.99579221666880258</v>
      </c>
      <c r="D1215" s="198">
        <f t="shared" si="37"/>
        <v>-4.2077833311974233E-3</v>
      </c>
    </row>
    <row r="1216" spans="1:4" outlineLevel="1" x14ac:dyDescent="0.25">
      <c r="A1216" s="194">
        <v>34590</v>
      </c>
      <c r="B1216" s="195">
        <v>467.51</v>
      </c>
      <c r="C1216" s="196">
        <f t="shared" si="36"/>
        <v>1.0027884429763412</v>
      </c>
      <c r="D1216" s="198">
        <f t="shared" si="37"/>
        <v>2.7884429763411767E-3</v>
      </c>
    </row>
    <row r="1217" spans="1:4" outlineLevel="1" x14ac:dyDescent="0.25">
      <c r="A1217" s="194">
        <v>34591</v>
      </c>
      <c r="B1217" s="195">
        <v>468.8</v>
      </c>
      <c r="C1217" s="196">
        <f t="shared" si="36"/>
        <v>1.0027592992663259</v>
      </c>
      <c r="D1217" s="198">
        <f t="shared" si="37"/>
        <v>2.7592992663258986E-3</v>
      </c>
    </row>
    <row r="1218" spans="1:4" outlineLevel="1" x14ac:dyDescent="0.25">
      <c r="A1218" s="194">
        <v>34592</v>
      </c>
      <c r="B1218" s="195">
        <v>474.81</v>
      </c>
      <c r="C1218" s="196">
        <f t="shared" si="36"/>
        <v>1.0128199658703072</v>
      </c>
      <c r="D1218" s="198">
        <f t="shared" si="37"/>
        <v>1.2819965870307204E-2</v>
      </c>
    </row>
    <row r="1219" spans="1:4" outlineLevel="1" x14ac:dyDescent="0.25">
      <c r="A1219" s="194">
        <v>34593</v>
      </c>
      <c r="B1219" s="195">
        <v>471.19</v>
      </c>
      <c r="C1219" s="196">
        <f t="shared" si="36"/>
        <v>0.992375897727512</v>
      </c>
      <c r="D1219" s="198">
        <f t="shared" si="37"/>
        <v>-7.6241022724879981E-3</v>
      </c>
    </row>
    <row r="1220" spans="1:4" outlineLevel="1" x14ac:dyDescent="0.25">
      <c r="A1220" s="194">
        <v>34596</v>
      </c>
      <c r="B1220" s="195">
        <v>470.85</v>
      </c>
      <c r="C1220" s="196">
        <f t="shared" si="36"/>
        <v>0.99927842271695078</v>
      </c>
      <c r="D1220" s="198">
        <f t="shared" si="37"/>
        <v>-7.2157728304922397E-4</v>
      </c>
    </row>
    <row r="1221" spans="1:4" outlineLevel="1" x14ac:dyDescent="0.25">
      <c r="A1221" s="194">
        <v>34597</v>
      </c>
      <c r="B1221" s="195">
        <v>463.36</v>
      </c>
      <c r="C1221" s="196">
        <f t="shared" si="36"/>
        <v>0.98409259849208874</v>
      </c>
      <c r="D1221" s="198">
        <f t="shared" si="37"/>
        <v>-1.5907401507911256E-2</v>
      </c>
    </row>
    <row r="1222" spans="1:4" outlineLevel="1" x14ac:dyDescent="0.25">
      <c r="A1222" s="194">
        <v>34598</v>
      </c>
      <c r="B1222" s="195">
        <v>461.46</v>
      </c>
      <c r="C1222" s="196">
        <f t="shared" si="36"/>
        <v>0.99589951657458553</v>
      </c>
      <c r="D1222" s="198">
        <f t="shared" si="37"/>
        <v>-4.1004834254144695E-3</v>
      </c>
    </row>
    <row r="1223" spans="1:4" outlineLevel="1" x14ac:dyDescent="0.25">
      <c r="A1223" s="194">
        <v>34599</v>
      </c>
      <c r="B1223" s="195">
        <v>461.27</v>
      </c>
      <c r="C1223" s="196">
        <f t="shared" si="36"/>
        <v>0.9995882633381008</v>
      </c>
      <c r="D1223" s="198">
        <f t="shared" si="37"/>
        <v>-4.11736661899198E-4</v>
      </c>
    </row>
    <row r="1224" spans="1:4" outlineLevel="1" x14ac:dyDescent="0.25">
      <c r="A1224" s="194">
        <v>34600</v>
      </c>
      <c r="B1224" s="195">
        <v>459.67</v>
      </c>
      <c r="C1224" s="196">
        <f t="shared" si="36"/>
        <v>0.99653131571530784</v>
      </c>
      <c r="D1224" s="198">
        <f t="shared" si="37"/>
        <v>-3.4686842846921584E-3</v>
      </c>
    </row>
    <row r="1225" spans="1:4" outlineLevel="1" x14ac:dyDescent="0.25">
      <c r="A1225" s="194">
        <v>34603</v>
      </c>
      <c r="B1225" s="195">
        <v>460.82</v>
      </c>
      <c r="C1225" s="196">
        <f t="shared" si="36"/>
        <v>1.0025017947658101</v>
      </c>
      <c r="D1225" s="198">
        <f t="shared" si="37"/>
        <v>2.5017947658101392E-3</v>
      </c>
    </row>
    <row r="1226" spans="1:4" outlineLevel="1" x14ac:dyDescent="0.25">
      <c r="A1226" s="194">
        <v>34604</v>
      </c>
      <c r="B1226" s="195">
        <v>462.05</v>
      </c>
      <c r="C1226" s="196">
        <f t="shared" si="36"/>
        <v>1.0026691549845927</v>
      </c>
      <c r="D1226" s="198">
        <f t="shared" si="37"/>
        <v>2.6691549845927476E-3</v>
      </c>
    </row>
    <row r="1227" spans="1:4" outlineLevel="1" x14ac:dyDescent="0.25">
      <c r="A1227" s="194">
        <v>34605</v>
      </c>
      <c r="B1227" s="195">
        <v>464.84</v>
      </c>
      <c r="C1227" s="196">
        <f t="shared" si="36"/>
        <v>1.0060383075424737</v>
      </c>
      <c r="D1227" s="198">
        <f t="shared" si="37"/>
        <v>6.0383075424736976E-3</v>
      </c>
    </row>
    <row r="1228" spans="1:4" outlineLevel="1" x14ac:dyDescent="0.25">
      <c r="A1228" s="194">
        <v>34606</v>
      </c>
      <c r="B1228" s="195">
        <v>462.24</v>
      </c>
      <c r="C1228" s="196">
        <f t="shared" si="36"/>
        <v>0.99440667756647461</v>
      </c>
      <c r="D1228" s="198">
        <f t="shared" si="37"/>
        <v>-5.5933224335253939E-3</v>
      </c>
    </row>
    <row r="1229" spans="1:4" outlineLevel="1" x14ac:dyDescent="0.25">
      <c r="A1229" s="194">
        <v>34607</v>
      </c>
      <c r="B1229" s="195">
        <v>462.71</v>
      </c>
      <c r="C1229" s="196">
        <f t="shared" si="36"/>
        <v>1.0010167878158531</v>
      </c>
      <c r="D1229" s="198">
        <f t="shared" si="37"/>
        <v>1.0167878158531263E-3</v>
      </c>
    </row>
    <row r="1230" spans="1:4" outlineLevel="1" x14ac:dyDescent="0.25">
      <c r="A1230" s="194">
        <v>34610</v>
      </c>
      <c r="B1230" s="195">
        <v>461.74</v>
      </c>
      <c r="C1230" s="196">
        <f t="shared" si="36"/>
        <v>0.99790365455684993</v>
      </c>
      <c r="D1230" s="198">
        <f t="shared" si="37"/>
        <v>-2.0963454431500717E-3</v>
      </c>
    </row>
    <row r="1231" spans="1:4" outlineLevel="1" x14ac:dyDescent="0.25">
      <c r="A1231" s="194">
        <v>34611</v>
      </c>
      <c r="B1231" s="195">
        <v>454.59</v>
      </c>
      <c r="C1231" s="196">
        <f t="shared" si="36"/>
        <v>0.98451509507515045</v>
      </c>
      <c r="D1231" s="198">
        <f t="shared" si="37"/>
        <v>-1.5484904924849552E-2</v>
      </c>
    </row>
    <row r="1232" spans="1:4" outlineLevel="1" x14ac:dyDescent="0.25">
      <c r="A1232" s="194">
        <v>34612</v>
      </c>
      <c r="B1232" s="195">
        <v>453.52</v>
      </c>
      <c r="C1232" s="196">
        <f t="shared" si="36"/>
        <v>0.9976462306693944</v>
      </c>
      <c r="D1232" s="198">
        <f t="shared" si="37"/>
        <v>-2.353769330605604E-3</v>
      </c>
    </row>
    <row r="1233" spans="1:4" outlineLevel="1" x14ac:dyDescent="0.25">
      <c r="A1233" s="194">
        <v>34613</v>
      </c>
      <c r="B1233" s="195">
        <v>452.36</v>
      </c>
      <c r="C1233" s="196">
        <f t="shared" si="36"/>
        <v>0.99744222967013585</v>
      </c>
      <c r="D1233" s="198">
        <f t="shared" si="37"/>
        <v>-2.5577703298641508E-3</v>
      </c>
    </row>
    <row r="1234" spans="1:4" outlineLevel="1" x14ac:dyDescent="0.25">
      <c r="A1234" s="194">
        <v>34614</v>
      </c>
      <c r="B1234" s="195">
        <v>455.1</v>
      </c>
      <c r="C1234" s="196">
        <f t="shared" si="36"/>
        <v>1.0060571226456805</v>
      </c>
      <c r="D1234" s="198">
        <f t="shared" si="37"/>
        <v>6.0571226456804794E-3</v>
      </c>
    </row>
    <row r="1235" spans="1:4" outlineLevel="1" x14ac:dyDescent="0.25">
      <c r="A1235" s="194">
        <v>34617</v>
      </c>
      <c r="B1235" s="195">
        <v>459.04</v>
      </c>
      <c r="C1235" s="196">
        <f t="shared" si="36"/>
        <v>1.0086574379257307</v>
      </c>
      <c r="D1235" s="198">
        <f t="shared" si="37"/>
        <v>8.6574379257307044E-3</v>
      </c>
    </row>
    <row r="1236" spans="1:4" outlineLevel="1" x14ac:dyDescent="0.25">
      <c r="A1236" s="194">
        <v>34618</v>
      </c>
      <c r="B1236" s="195">
        <v>465.79</v>
      </c>
      <c r="C1236" s="196">
        <f t="shared" si="36"/>
        <v>1.014704600906239</v>
      </c>
      <c r="D1236" s="198">
        <f t="shared" si="37"/>
        <v>1.470460090623904E-2</v>
      </c>
    </row>
    <row r="1237" spans="1:4" outlineLevel="1" x14ac:dyDescent="0.25">
      <c r="A1237" s="194">
        <v>34619</v>
      </c>
      <c r="B1237" s="195">
        <v>465.47</v>
      </c>
      <c r="C1237" s="196">
        <f t="shared" si="36"/>
        <v>0.99931299512655924</v>
      </c>
      <c r="D1237" s="198">
        <f t="shared" si="37"/>
        <v>-6.8700487344075523E-4</v>
      </c>
    </row>
    <row r="1238" spans="1:4" outlineLevel="1" x14ac:dyDescent="0.25">
      <c r="A1238" s="194">
        <v>34620</v>
      </c>
      <c r="B1238" s="195">
        <v>467.79</v>
      </c>
      <c r="C1238" s="196">
        <f t="shared" si="36"/>
        <v>1.0049842095086687</v>
      </c>
      <c r="D1238" s="198">
        <f t="shared" si="37"/>
        <v>4.9842095086687355E-3</v>
      </c>
    </row>
    <row r="1239" spans="1:4" outlineLevel="1" x14ac:dyDescent="0.25">
      <c r="A1239" s="194">
        <v>34621</v>
      </c>
      <c r="B1239" s="195">
        <v>469.1</v>
      </c>
      <c r="C1239" s="196">
        <f t="shared" si="36"/>
        <v>1.002800401889737</v>
      </c>
      <c r="D1239" s="198">
        <f t="shared" si="37"/>
        <v>2.8004018897369587E-3</v>
      </c>
    </row>
    <row r="1240" spans="1:4" outlineLevel="1" x14ac:dyDescent="0.25">
      <c r="A1240" s="194">
        <v>34624</v>
      </c>
      <c r="B1240" s="195">
        <v>468.96</v>
      </c>
      <c r="C1240" s="196">
        <f t="shared" si="36"/>
        <v>0.99970155617139189</v>
      </c>
      <c r="D1240" s="198">
        <f t="shared" si="37"/>
        <v>-2.9844382860810814E-4</v>
      </c>
    </row>
    <row r="1241" spans="1:4" outlineLevel="1" x14ac:dyDescent="0.25">
      <c r="A1241" s="194">
        <v>34625</v>
      </c>
      <c r="B1241" s="195">
        <v>467.66</v>
      </c>
      <c r="C1241" s="196">
        <f t="shared" si="36"/>
        <v>0.99722790856363031</v>
      </c>
      <c r="D1241" s="198">
        <f t="shared" si="37"/>
        <v>-2.7720914363696947E-3</v>
      </c>
    </row>
    <row r="1242" spans="1:4" outlineLevel="1" x14ac:dyDescent="0.25">
      <c r="A1242" s="194">
        <v>34626</v>
      </c>
      <c r="B1242" s="195">
        <v>470.28</v>
      </c>
      <c r="C1242" s="196">
        <f t="shared" si="36"/>
        <v>1.0056023606893896</v>
      </c>
      <c r="D1242" s="198">
        <f t="shared" si="37"/>
        <v>5.6023606893895739E-3</v>
      </c>
    </row>
    <row r="1243" spans="1:4" outlineLevel="1" x14ac:dyDescent="0.25">
      <c r="A1243" s="194">
        <v>34627</v>
      </c>
      <c r="B1243" s="195">
        <v>466.85</v>
      </c>
      <c r="C1243" s="196">
        <f t="shared" si="36"/>
        <v>0.99270647273964452</v>
      </c>
      <c r="D1243" s="198">
        <f t="shared" si="37"/>
        <v>-7.2935272603554813E-3</v>
      </c>
    </row>
    <row r="1244" spans="1:4" outlineLevel="1" x14ac:dyDescent="0.25">
      <c r="A1244" s="194">
        <v>34628</v>
      </c>
      <c r="B1244" s="195">
        <v>464.89</v>
      </c>
      <c r="C1244" s="196">
        <f t="shared" si="36"/>
        <v>0.99580164935204019</v>
      </c>
      <c r="D1244" s="198">
        <f t="shared" si="37"/>
        <v>-4.1983506479598143E-3</v>
      </c>
    </row>
    <row r="1245" spans="1:4" outlineLevel="1" x14ac:dyDescent="0.25">
      <c r="A1245" s="194">
        <v>34631</v>
      </c>
      <c r="B1245" s="195">
        <v>460.83</v>
      </c>
      <c r="C1245" s="196">
        <f t="shared" ref="C1245:C1308" si="38">B1245/B1244</f>
        <v>0.99126675127449504</v>
      </c>
      <c r="D1245" s="198">
        <f t="shared" ref="D1245:D1308" si="39">C1245-1</f>
        <v>-8.7332487255049607E-3</v>
      </c>
    </row>
    <row r="1246" spans="1:4" outlineLevel="1" x14ac:dyDescent="0.25">
      <c r="A1246" s="194">
        <v>34632</v>
      </c>
      <c r="B1246" s="195">
        <v>461.53</v>
      </c>
      <c r="C1246" s="196">
        <f t="shared" si="38"/>
        <v>1.0015189983291017</v>
      </c>
      <c r="D1246" s="198">
        <f t="shared" si="39"/>
        <v>1.5189983291017395E-3</v>
      </c>
    </row>
    <row r="1247" spans="1:4" outlineLevel="1" x14ac:dyDescent="0.25">
      <c r="A1247" s="194">
        <v>34633</v>
      </c>
      <c r="B1247" s="195">
        <v>462.62</v>
      </c>
      <c r="C1247" s="196">
        <f t="shared" si="38"/>
        <v>1.0023617099646827</v>
      </c>
      <c r="D1247" s="198">
        <f t="shared" si="39"/>
        <v>2.3617099646826567E-3</v>
      </c>
    </row>
    <row r="1248" spans="1:4" outlineLevel="1" x14ac:dyDescent="0.25">
      <c r="A1248" s="194">
        <v>34634</v>
      </c>
      <c r="B1248" s="195">
        <v>465.85</v>
      </c>
      <c r="C1248" s="196">
        <f t="shared" si="38"/>
        <v>1.0069819722450393</v>
      </c>
      <c r="D1248" s="198">
        <f t="shared" si="39"/>
        <v>6.9819722450392696E-3</v>
      </c>
    </row>
    <row r="1249" spans="1:4" outlineLevel="1" x14ac:dyDescent="0.25">
      <c r="A1249" s="194">
        <v>34635</v>
      </c>
      <c r="B1249" s="195">
        <v>473.77</v>
      </c>
      <c r="C1249" s="196">
        <f t="shared" si="38"/>
        <v>1.0170011806375441</v>
      </c>
      <c r="D1249" s="198">
        <f t="shared" si="39"/>
        <v>1.7001180637544078E-2</v>
      </c>
    </row>
    <row r="1250" spans="1:4" outlineLevel="1" x14ac:dyDescent="0.25">
      <c r="A1250" s="194">
        <v>34638</v>
      </c>
      <c r="B1250" s="195">
        <v>472.35</v>
      </c>
      <c r="C1250" s="196">
        <f t="shared" si="38"/>
        <v>0.99700276505477348</v>
      </c>
      <c r="D1250" s="198">
        <f t="shared" si="39"/>
        <v>-2.9972349452265235E-3</v>
      </c>
    </row>
    <row r="1251" spans="1:4" outlineLevel="1" x14ac:dyDescent="0.25">
      <c r="A1251" s="194">
        <v>34639</v>
      </c>
      <c r="B1251" s="195">
        <v>468.42</v>
      </c>
      <c r="C1251" s="196">
        <f t="shared" si="38"/>
        <v>0.99167989838043824</v>
      </c>
      <c r="D1251" s="198">
        <f t="shared" si="39"/>
        <v>-8.3201016195617594E-3</v>
      </c>
    </row>
    <row r="1252" spans="1:4" outlineLevel="1" x14ac:dyDescent="0.25">
      <c r="A1252" s="194">
        <v>34640</v>
      </c>
      <c r="B1252" s="195">
        <v>466.51</v>
      </c>
      <c r="C1252" s="196">
        <f t="shared" si="38"/>
        <v>0.99592246274710727</v>
      </c>
      <c r="D1252" s="198">
        <f t="shared" si="39"/>
        <v>-4.0775372528927267E-3</v>
      </c>
    </row>
    <row r="1253" spans="1:4" outlineLevel="1" x14ac:dyDescent="0.25">
      <c r="A1253" s="194">
        <v>34641</v>
      </c>
      <c r="B1253" s="195">
        <v>467.91</v>
      </c>
      <c r="C1253" s="196">
        <f t="shared" si="38"/>
        <v>1.0030010074810831</v>
      </c>
      <c r="D1253" s="198">
        <f t="shared" si="39"/>
        <v>3.0010074810831178E-3</v>
      </c>
    </row>
    <row r="1254" spans="1:4" outlineLevel="1" x14ac:dyDescent="0.25">
      <c r="A1254" s="194">
        <v>34642</v>
      </c>
      <c r="B1254" s="195">
        <v>462.28</v>
      </c>
      <c r="C1254" s="196">
        <f t="shared" si="38"/>
        <v>0.98796777158000459</v>
      </c>
      <c r="D1254" s="198">
        <f t="shared" si="39"/>
        <v>-1.2032228419995405E-2</v>
      </c>
    </row>
    <row r="1255" spans="1:4" outlineLevel="1" x14ac:dyDescent="0.25">
      <c r="A1255" s="194">
        <v>34645</v>
      </c>
      <c r="B1255" s="195">
        <v>463.07</v>
      </c>
      <c r="C1255" s="196">
        <f t="shared" si="38"/>
        <v>1.0017089210002597</v>
      </c>
      <c r="D1255" s="198">
        <f t="shared" si="39"/>
        <v>1.7089210002596555E-3</v>
      </c>
    </row>
    <row r="1256" spans="1:4" outlineLevel="1" x14ac:dyDescent="0.25">
      <c r="A1256" s="194">
        <v>34646</v>
      </c>
      <c r="B1256" s="195">
        <v>465.65</v>
      </c>
      <c r="C1256" s="196">
        <f t="shared" si="38"/>
        <v>1.0055715118664565</v>
      </c>
      <c r="D1256" s="198">
        <f t="shared" si="39"/>
        <v>5.5715118664565466E-3</v>
      </c>
    </row>
    <row r="1257" spans="1:4" outlineLevel="1" x14ac:dyDescent="0.25">
      <c r="A1257" s="194">
        <v>34647</v>
      </c>
      <c r="B1257" s="195">
        <v>465.4</v>
      </c>
      <c r="C1257" s="196">
        <f t="shared" si="38"/>
        <v>0.99946311607430471</v>
      </c>
      <c r="D1257" s="198">
        <f t="shared" si="39"/>
        <v>-5.368839256952862E-4</v>
      </c>
    </row>
    <row r="1258" spans="1:4" outlineLevel="1" x14ac:dyDescent="0.25">
      <c r="A1258" s="194">
        <v>34648</v>
      </c>
      <c r="B1258" s="195">
        <v>464.37</v>
      </c>
      <c r="C1258" s="196">
        <f t="shared" si="38"/>
        <v>0.99778685002148693</v>
      </c>
      <c r="D1258" s="198">
        <f t="shared" si="39"/>
        <v>-2.2131499785130737E-3</v>
      </c>
    </row>
    <row r="1259" spans="1:4" outlineLevel="1" x14ac:dyDescent="0.25">
      <c r="A1259" s="194">
        <v>34649</v>
      </c>
      <c r="B1259" s="195">
        <v>462.35</v>
      </c>
      <c r="C1259" s="196">
        <f t="shared" si="38"/>
        <v>0.99565002045782458</v>
      </c>
      <c r="D1259" s="198">
        <f t="shared" si="39"/>
        <v>-4.3499795421754195E-3</v>
      </c>
    </row>
    <row r="1260" spans="1:4" outlineLevel="1" x14ac:dyDescent="0.25">
      <c r="A1260" s="194">
        <v>34652</v>
      </c>
      <c r="B1260" s="195">
        <v>466.04</v>
      </c>
      <c r="C1260" s="196">
        <f t="shared" si="38"/>
        <v>1.0079809668000432</v>
      </c>
      <c r="D1260" s="198">
        <f t="shared" si="39"/>
        <v>7.9809668000432321E-3</v>
      </c>
    </row>
    <row r="1261" spans="1:4" outlineLevel="1" x14ac:dyDescent="0.25">
      <c r="A1261" s="194">
        <v>34653</v>
      </c>
      <c r="B1261" s="195">
        <v>465.03</v>
      </c>
      <c r="C1261" s="196">
        <f t="shared" si="38"/>
        <v>0.99783280405115427</v>
      </c>
      <c r="D1261" s="198">
        <f t="shared" si="39"/>
        <v>-2.1671959488457349E-3</v>
      </c>
    </row>
    <row r="1262" spans="1:4" outlineLevel="1" x14ac:dyDescent="0.25">
      <c r="A1262" s="194">
        <v>34654</v>
      </c>
      <c r="B1262" s="195">
        <v>465.62</v>
      </c>
      <c r="C1262" s="196">
        <f t="shared" si="38"/>
        <v>1.0012687353504075</v>
      </c>
      <c r="D1262" s="198">
        <f t="shared" si="39"/>
        <v>1.2687353504075016E-3</v>
      </c>
    </row>
    <row r="1263" spans="1:4" outlineLevel="1" x14ac:dyDescent="0.25">
      <c r="A1263" s="194">
        <v>34655</v>
      </c>
      <c r="B1263" s="195">
        <v>463.57</v>
      </c>
      <c r="C1263" s="196">
        <f t="shared" si="38"/>
        <v>0.99559726815858418</v>
      </c>
      <c r="D1263" s="198">
        <f t="shared" si="39"/>
        <v>-4.402731841415819E-3</v>
      </c>
    </row>
    <row r="1264" spans="1:4" outlineLevel="1" x14ac:dyDescent="0.25">
      <c r="A1264" s="194">
        <v>34656</v>
      </c>
      <c r="B1264" s="195">
        <v>461.47</v>
      </c>
      <c r="C1264" s="196">
        <f t="shared" si="38"/>
        <v>0.99546993981491472</v>
      </c>
      <c r="D1264" s="198">
        <f t="shared" si="39"/>
        <v>-4.5300601850852829E-3</v>
      </c>
    </row>
    <row r="1265" spans="1:4" outlineLevel="1" x14ac:dyDescent="0.25">
      <c r="A1265" s="194">
        <v>34659</v>
      </c>
      <c r="B1265" s="195">
        <v>458.3</v>
      </c>
      <c r="C1265" s="196">
        <f t="shared" si="38"/>
        <v>0.99313064771274406</v>
      </c>
      <c r="D1265" s="198">
        <f t="shared" si="39"/>
        <v>-6.8693522872559365E-3</v>
      </c>
    </row>
    <row r="1266" spans="1:4" outlineLevel="1" x14ac:dyDescent="0.25">
      <c r="A1266" s="194">
        <v>34660</v>
      </c>
      <c r="B1266" s="195">
        <v>450.09</v>
      </c>
      <c r="C1266" s="196">
        <f t="shared" si="38"/>
        <v>0.9820859698887191</v>
      </c>
      <c r="D1266" s="198">
        <f t="shared" si="39"/>
        <v>-1.7914030111280899E-2</v>
      </c>
    </row>
    <row r="1267" spans="1:4" outlineLevel="1" x14ac:dyDescent="0.25">
      <c r="A1267" s="194">
        <v>34661</v>
      </c>
      <c r="B1267" s="195">
        <v>449.93</v>
      </c>
      <c r="C1267" s="196">
        <f t="shared" si="38"/>
        <v>0.99964451554133626</v>
      </c>
      <c r="D1267" s="198">
        <f t="shared" si="39"/>
        <v>-3.5548445866373513E-4</v>
      </c>
    </row>
    <row r="1268" spans="1:4" outlineLevel="1" x14ac:dyDescent="0.25">
      <c r="A1268" s="194">
        <v>34663</v>
      </c>
      <c r="B1268" s="195">
        <v>452.29</v>
      </c>
      <c r="C1268" s="196">
        <f t="shared" si="38"/>
        <v>1.005245260373836</v>
      </c>
      <c r="D1268" s="198">
        <f t="shared" si="39"/>
        <v>5.2452603738359915E-3</v>
      </c>
    </row>
    <row r="1269" spans="1:4" outlineLevel="1" x14ac:dyDescent="0.25">
      <c r="A1269" s="194">
        <v>34666</v>
      </c>
      <c r="B1269" s="195">
        <v>454.16</v>
      </c>
      <c r="C1269" s="196">
        <f t="shared" si="38"/>
        <v>1.0041345154657411</v>
      </c>
      <c r="D1269" s="198">
        <f t="shared" si="39"/>
        <v>4.1345154657410621E-3</v>
      </c>
    </row>
    <row r="1270" spans="1:4" outlineLevel="1" x14ac:dyDescent="0.25">
      <c r="A1270" s="194">
        <v>34667</v>
      </c>
      <c r="B1270" s="195">
        <v>455.17</v>
      </c>
      <c r="C1270" s="196">
        <f t="shared" si="38"/>
        <v>1.0022238858552053</v>
      </c>
      <c r="D1270" s="198">
        <f t="shared" si="39"/>
        <v>2.2238858552052765E-3</v>
      </c>
    </row>
    <row r="1271" spans="1:4" outlineLevel="1" x14ac:dyDescent="0.25">
      <c r="A1271" s="194">
        <v>34668</v>
      </c>
      <c r="B1271" s="195">
        <v>453.69</v>
      </c>
      <c r="C1271" s="196">
        <f t="shared" si="38"/>
        <v>0.99674846760550995</v>
      </c>
      <c r="D1271" s="198">
        <f t="shared" si="39"/>
        <v>-3.2515323944900532E-3</v>
      </c>
    </row>
    <row r="1272" spans="1:4" outlineLevel="1" x14ac:dyDescent="0.25">
      <c r="A1272" s="194">
        <v>34669</v>
      </c>
      <c r="B1272" s="195">
        <v>448.92</v>
      </c>
      <c r="C1272" s="196">
        <f t="shared" si="38"/>
        <v>0.98948621305296569</v>
      </c>
      <c r="D1272" s="198">
        <f t="shared" si="39"/>
        <v>-1.0513786947034309E-2</v>
      </c>
    </row>
    <row r="1273" spans="1:4" outlineLevel="1" x14ac:dyDescent="0.25">
      <c r="A1273" s="194">
        <v>34670</v>
      </c>
      <c r="B1273" s="195">
        <v>453.3</v>
      </c>
      <c r="C1273" s="196">
        <f t="shared" si="38"/>
        <v>1.0097567495322106</v>
      </c>
      <c r="D1273" s="198">
        <f t="shared" si="39"/>
        <v>9.7567495322106179E-3</v>
      </c>
    </row>
    <row r="1274" spans="1:4" outlineLevel="1" x14ac:dyDescent="0.25">
      <c r="A1274" s="194">
        <v>34673</v>
      </c>
      <c r="B1274" s="195">
        <v>453.32</v>
      </c>
      <c r="C1274" s="196">
        <f t="shared" si="38"/>
        <v>1.0000441208912421</v>
      </c>
      <c r="D1274" s="198">
        <f t="shared" si="39"/>
        <v>4.4120891242060978E-5</v>
      </c>
    </row>
    <row r="1275" spans="1:4" outlineLevel="1" x14ac:dyDescent="0.25">
      <c r="A1275" s="194">
        <v>34674</v>
      </c>
      <c r="B1275" s="195">
        <v>453.11</v>
      </c>
      <c r="C1275" s="196">
        <f t="shared" si="38"/>
        <v>0.99953675108091422</v>
      </c>
      <c r="D1275" s="198">
        <f t="shared" si="39"/>
        <v>-4.6324891908577914E-4</v>
      </c>
    </row>
    <row r="1276" spans="1:4" outlineLevel="1" x14ac:dyDescent="0.25">
      <c r="A1276" s="194">
        <v>34675</v>
      </c>
      <c r="B1276" s="195">
        <v>451.23</v>
      </c>
      <c r="C1276" s="196">
        <f t="shared" si="38"/>
        <v>0.99585089713314645</v>
      </c>
      <c r="D1276" s="198">
        <f t="shared" si="39"/>
        <v>-4.149102866853549E-3</v>
      </c>
    </row>
    <row r="1277" spans="1:4" outlineLevel="1" x14ac:dyDescent="0.25">
      <c r="A1277" s="194">
        <v>34676</v>
      </c>
      <c r="B1277" s="195">
        <v>445.45</v>
      </c>
      <c r="C1277" s="196">
        <f t="shared" si="38"/>
        <v>0.98719056800301397</v>
      </c>
      <c r="D1277" s="198">
        <f t="shared" si="39"/>
        <v>-1.2809431996986032E-2</v>
      </c>
    </row>
    <row r="1278" spans="1:4" outlineLevel="1" x14ac:dyDescent="0.25">
      <c r="A1278" s="194">
        <v>34677</v>
      </c>
      <c r="B1278" s="195">
        <v>446.96</v>
      </c>
      <c r="C1278" s="196">
        <f t="shared" si="38"/>
        <v>1.0033898305084745</v>
      </c>
      <c r="D1278" s="198">
        <f t="shared" si="39"/>
        <v>3.3898305084745228E-3</v>
      </c>
    </row>
    <row r="1279" spans="1:4" outlineLevel="1" x14ac:dyDescent="0.25">
      <c r="A1279" s="194">
        <v>34680</v>
      </c>
      <c r="B1279" s="195">
        <v>449.47</v>
      </c>
      <c r="C1279" s="196">
        <f t="shared" si="38"/>
        <v>1.0056157150528013</v>
      </c>
      <c r="D1279" s="198">
        <f t="shared" si="39"/>
        <v>5.61571505280134E-3</v>
      </c>
    </row>
    <row r="1280" spans="1:4" outlineLevel="1" x14ac:dyDescent="0.25">
      <c r="A1280" s="194">
        <v>34681</v>
      </c>
      <c r="B1280" s="195">
        <v>450.15</v>
      </c>
      <c r="C1280" s="196">
        <f t="shared" si="38"/>
        <v>1.0015128929628228</v>
      </c>
      <c r="D1280" s="198">
        <f t="shared" si="39"/>
        <v>1.5128929628227539E-3</v>
      </c>
    </row>
    <row r="1281" spans="1:4" outlineLevel="1" x14ac:dyDescent="0.25">
      <c r="A1281" s="194">
        <v>34682</v>
      </c>
      <c r="B1281" s="195">
        <v>454.97</v>
      </c>
      <c r="C1281" s="196">
        <f t="shared" si="38"/>
        <v>1.0107075419304676</v>
      </c>
      <c r="D1281" s="198">
        <f t="shared" si="39"/>
        <v>1.0707541930467634E-2</v>
      </c>
    </row>
    <row r="1282" spans="1:4" outlineLevel="1" x14ac:dyDescent="0.25">
      <c r="A1282" s="194">
        <v>34683</v>
      </c>
      <c r="B1282" s="195">
        <v>455.34</v>
      </c>
      <c r="C1282" s="196">
        <f t="shared" si="38"/>
        <v>1.0008132404334351</v>
      </c>
      <c r="D1282" s="198">
        <f t="shared" si="39"/>
        <v>8.1324043343511399E-4</v>
      </c>
    </row>
    <row r="1283" spans="1:4" outlineLevel="1" x14ac:dyDescent="0.25">
      <c r="A1283" s="194">
        <v>34684</v>
      </c>
      <c r="B1283" s="195">
        <v>458.8</v>
      </c>
      <c r="C1283" s="196">
        <f t="shared" si="38"/>
        <v>1.0075987174419117</v>
      </c>
      <c r="D1283" s="198">
        <f t="shared" si="39"/>
        <v>7.598717441911651E-3</v>
      </c>
    </row>
    <row r="1284" spans="1:4" outlineLevel="1" x14ac:dyDescent="0.25">
      <c r="A1284" s="194">
        <v>34687</v>
      </c>
      <c r="B1284" s="195">
        <v>457.91</v>
      </c>
      <c r="C1284" s="196">
        <f t="shared" si="38"/>
        <v>0.99806015693112471</v>
      </c>
      <c r="D1284" s="198">
        <f t="shared" si="39"/>
        <v>-1.939843068875291E-3</v>
      </c>
    </row>
    <row r="1285" spans="1:4" outlineLevel="1" x14ac:dyDescent="0.25">
      <c r="A1285" s="194">
        <v>34688</v>
      </c>
      <c r="B1285" s="195">
        <v>457.1</v>
      </c>
      <c r="C1285" s="196">
        <f t="shared" si="38"/>
        <v>0.99823109344631045</v>
      </c>
      <c r="D1285" s="198">
        <f t="shared" si="39"/>
        <v>-1.7689065536895532E-3</v>
      </c>
    </row>
    <row r="1286" spans="1:4" outlineLevel="1" x14ac:dyDescent="0.25">
      <c r="A1286" s="194">
        <v>34689</v>
      </c>
      <c r="B1286" s="195">
        <v>459.61</v>
      </c>
      <c r="C1286" s="196">
        <f t="shared" si="38"/>
        <v>1.0054911397943558</v>
      </c>
      <c r="D1286" s="198">
        <f t="shared" si="39"/>
        <v>5.4911397943557816E-3</v>
      </c>
    </row>
    <row r="1287" spans="1:4" outlineLevel="1" x14ac:dyDescent="0.25">
      <c r="A1287" s="194">
        <v>34690</v>
      </c>
      <c r="B1287" s="195">
        <v>459.68</v>
      </c>
      <c r="C1287" s="196">
        <f t="shared" si="38"/>
        <v>1.0001523030395334</v>
      </c>
      <c r="D1287" s="198">
        <f t="shared" si="39"/>
        <v>1.5230303953339686E-4</v>
      </c>
    </row>
    <row r="1288" spans="1:4" outlineLevel="1" x14ac:dyDescent="0.25">
      <c r="A1288" s="194">
        <v>34691</v>
      </c>
      <c r="B1288" s="195">
        <v>459.83</v>
      </c>
      <c r="C1288" s="196">
        <f t="shared" si="38"/>
        <v>1.0003263139575356</v>
      </c>
      <c r="D1288" s="198">
        <f t="shared" si="39"/>
        <v>3.2631395753557335E-4</v>
      </c>
    </row>
    <row r="1289" spans="1:4" outlineLevel="1" x14ac:dyDescent="0.25">
      <c r="A1289" s="194">
        <v>34695</v>
      </c>
      <c r="B1289" s="195">
        <v>462.47</v>
      </c>
      <c r="C1289" s="196">
        <f t="shared" si="38"/>
        <v>1.0057412522019007</v>
      </c>
      <c r="D1289" s="198">
        <f t="shared" si="39"/>
        <v>5.7412522019006929E-3</v>
      </c>
    </row>
    <row r="1290" spans="1:4" outlineLevel="1" x14ac:dyDescent="0.25">
      <c r="A1290" s="194">
        <v>34696</v>
      </c>
      <c r="B1290" s="195">
        <v>460.86</v>
      </c>
      <c r="C1290" s="196">
        <f t="shared" si="38"/>
        <v>0.99651869310441754</v>
      </c>
      <c r="D1290" s="198">
        <f t="shared" si="39"/>
        <v>-3.4813068955824589E-3</v>
      </c>
    </row>
    <row r="1291" spans="1:4" outlineLevel="1" x14ac:dyDescent="0.25">
      <c r="A1291" s="194">
        <v>34697</v>
      </c>
      <c r="B1291" s="195">
        <v>461.17</v>
      </c>
      <c r="C1291" s="196">
        <f t="shared" si="38"/>
        <v>1.0006726554702079</v>
      </c>
      <c r="D1291" s="198">
        <f t="shared" si="39"/>
        <v>6.7265547020789462E-4</v>
      </c>
    </row>
    <row r="1292" spans="1:4" outlineLevel="1" x14ac:dyDescent="0.25">
      <c r="A1292" s="194">
        <v>34698</v>
      </c>
      <c r="B1292" s="195">
        <v>459.27</v>
      </c>
      <c r="C1292" s="196">
        <f t="shared" si="38"/>
        <v>0.9958800442353144</v>
      </c>
      <c r="D1292" s="198">
        <f t="shared" si="39"/>
        <v>-4.1199557646856011E-3</v>
      </c>
    </row>
    <row r="1293" spans="1:4" outlineLevel="1" x14ac:dyDescent="0.25">
      <c r="A1293" s="194">
        <v>34702</v>
      </c>
      <c r="B1293" s="195">
        <v>459.11</v>
      </c>
      <c r="C1293" s="196">
        <f t="shared" si="38"/>
        <v>0.99965162105079808</v>
      </c>
      <c r="D1293" s="198">
        <f t="shared" si="39"/>
        <v>-3.4837894920192181E-4</v>
      </c>
    </row>
    <row r="1294" spans="1:4" outlineLevel="1" x14ac:dyDescent="0.25">
      <c r="A1294" s="194">
        <v>34703</v>
      </c>
      <c r="B1294" s="195">
        <v>460.71</v>
      </c>
      <c r="C1294" s="196">
        <f t="shared" si="38"/>
        <v>1.0034850035939098</v>
      </c>
      <c r="D1294" s="198">
        <f t="shared" si="39"/>
        <v>3.4850035939097967E-3</v>
      </c>
    </row>
    <row r="1295" spans="1:4" outlineLevel="1" x14ac:dyDescent="0.25">
      <c r="A1295" s="194">
        <v>34704</v>
      </c>
      <c r="B1295" s="195">
        <v>460.34</v>
      </c>
      <c r="C1295" s="196">
        <f t="shared" si="38"/>
        <v>0.99919689175403181</v>
      </c>
      <c r="D1295" s="198">
        <f t="shared" si="39"/>
        <v>-8.0310824596818708E-4</v>
      </c>
    </row>
    <row r="1296" spans="1:4" outlineLevel="1" x14ac:dyDescent="0.25">
      <c r="A1296" s="194">
        <v>34705</v>
      </c>
      <c r="B1296" s="195">
        <v>460.68</v>
      </c>
      <c r="C1296" s="196">
        <f t="shared" si="38"/>
        <v>1.0007385845244821</v>
      </c>
      <c r="D1296" s="198">
        <f t="shared" si="39"/>
        <v>7.3858452448205547E-4</v>
      </c>
    </row>
    <row r="1297" spans="1:4" outlineLevel="1" x14ac:dyDescent="0.25">
      <c r="A1297" s="194">
        <v>34708</v>
      </c>
      <c r="B1297" s="195">
        <v>460.83</v>
      </c>
      <c r="C1297" s="196">
        <f t="shared" si="38"/>
        <v>1.0003256056264651</v>
      </c>
      <c r="D1297" s="198">
        <f t="shared" si="39"/>
        <v>3.256056264651086E-4</v>
      </c>
    </row>
    <row r="1298" spans="1:4" outlineLevel="1" x14ac:dyDescent="0.25">
      <c r="A1298" s="194">
        <v>34709</v>
      </c>
      <c r="B1298" s="195">
        <v>461.68</v>
      </c>
      <c r="C1298" s="196">
        <f t="shared" si="38"/>
        <v>1.0018444979710524</v>
      </c>
      <c r="D1298" s="198">
        <f t="shared" si="39"/>
        <v>1.8444979710523501E-3</v>
      </c>
    </row>
    <row r="1299" spans="1:4" outlineLevel="1" x14ac:dyDescent="0.25">
      <c r="A1299" s="194">
        <v>34710</v>
      </c>
      <c r="B1299" s="195">
        <v>461.66</v>
      </c>
      <c r="C1299" s="196">
        <f t="shared" si="38"/>
        <v>0.99995667995148163</v>
      </c>
      <c r="D1299" s="198">
        <f t="shared" si="39"/>
        <v>-4.3320048518369347E-5</v>
      </c>
    </row>
    <row r="1300" spans="1:4" outlineLevel="1" x14ac:dyDescent="0.25">
      <c r="A1300" s="194">
        <v>34711</v>
      </c>
      <c r="B1300" s="195">
        <v>461.64</v>
      </c>
      <c r="C1300" s="196">
        <f t="shared" si="38"/>
        <v>0.99995667807477351</v>
      </c>
      <c r="D1300" s="198">
        <f t="shared" si="39"/>
        <v>-4.3321925226491587E-5</v>
      </c>
    </row>
    <row r="1301" spans="1:4" outlineLevel="1" x14ac:dyDescent="0.25">
      <c r="A1301" s="194">
        <v>34712</v>
      </c>
      <c r="B1301" s="195">
        <v>465.97</v>
      </c>
      <c r="C1301" s="196">
        <f t="shared" si="38"/>
        <v>1.0093796031539728</v>
      </c>
      <c r="D1301" s="198">
        <f t="shared" si="39"/>
        <v>9.3796031539727931E-3</v>
      </c>
    </row>
    <row r="1302" spans="1:4" outlineLevel="1" x14ac:dyDescent="0.25">
      <c r="A1302" s="194">
        <v>34715</v>
      </c>
      <c r="B1302" s="195">
        <v>469.38</v>
      </c>
      <c r="C1302" s="196">
        <f t="shared" si="38"/>
        <v>1.0073180676867608</v>
      </c>
      <c r="D1302" s="198">
        <f t="shared" si="39"/>
        <v>7.3180676867607986E-3</v>
      </c>
    </row>
    <row r="1303" spans="1:4" outlineLevel="1" x14ac:dyDescent="0.25">
      <c r="A1303" s="194">
        <v>34716</v>
      </c>
      <c r="B1303" s="195">
        <v>470.05</v>
      </c>
      <c r="C1303" s="196">
        <f t="shared" si="38"/>
        <v>1.0014274148877242</v>
      </c>
      <c r="D1303" s="198">
        <f t="shared" si="39"/>
        <v>1.4274148877242432E-3</v>
      </c>
    </row>
    <row r="1304" spans="1:4" outlineLevel="1" x14ac:dyDescent="0.25">
      <c r="A1304" s="194">
        <v>34717</v>
      </c>
      <c r="B1304" s="195">
        <v>469.71</v>
      </c>
      <c r="C1304" s="196">
        <f t="shared" si="38"/>
        <v>0.99927667269439413</v>
      </c>
      <c r="D1304" s="198">
        <f t="shared" si="39"/>
        <v>-7.2332730560586977E-4</v>
      </c>
    </row>
    <row r="1305" spans="1:4" outlineLevel="1" x14ac:dyDescent="0.25">
      <c r="A1305" s="194">
        <v>34718</v>
      </c>
      <c r="B1305" s="195">
        <v>466.95</v>
      </c>
      <c r="C1305" s="196">
        <f t="shared" si="38"/>
        <v>0.9941240339784122</v>
      </c>
      <c r="D1305" s="198">
        <f t="shared" si="39"/>
        <v>-5.8759660215877973E-3</v>
      </c>
    </row>
    <row r="1306" spans="1:4" outlineLevel="1" x14ac:dyDescent="0.25">
      <c r="A1306" s="194">
        <v>34719</v>
      </c>
      <c r="B1306" s="195">
        <v>464.78</v>
      </c>
      <c r="C1306" s="196">
        <f t="shared" si="38"/>
        <v>0.99535282150123139</v>
      </c>
      <c r="D1306" s="198">
        <f t="shared" si="39"/>
        <v>-4.6471784987686116E-3</v>
      </c>
    </row>
    <row r="1307" spans="1:4" outlineLevel="1" x14ac:dyDescent="0.25">
      <c r="A1307" s="194">
        <v>34722</v>
      </c>
      <c r="B1307" s="195">
        <v>465.82</v>
      </c>
      <c r="C1307" s="196">
        <f t="shared" si="38"/>
        <v>1.0022376177976677</v>
      </c>
      <c r="D1307" s="198">
        <f t="shared" si="39"/>
        <v>2.2376177976677347E-3</v>
      </c>
    </row>
    <row r="1308" spans="1:4" outlineLevel="1" x14ac:dyDescent="0.25">
      <c r="A1308" s="194">
        <v>34723</v>
      </c>
      <c r="B1308" s="195">
        <v>465.86</v>
      </c>
      <c r="C1308" s="196">
        <f t="shared" si="38"/>
        <v>1.0000858700785711</v>
      </c>
      <c r="D1308" s="198">
        <f t="shared" si="39"/>
        <v>8.5870078571081976E-5</v>
      </c>
    </row>
    <row r="1309" spans="1:4" outlineLevel="1" x14ac:dyDescent="0.25">
      <c r="A1309" s="194">
        <v>34724</v>
      </c>
      <c r="B1309" s="195">
        <v>467.44</v>
      </c>
      <c r="C1309" s="196">
        <f t="shared" ref="C1309:C1372" si="40">B1309/B1308</f>
        <v>1.003391576868587</v>
      </c>
      <c r="D1309" s="198">
        <f t="shared" ref="D1309:D1372" si="41">C1309-1</f>
        <v>3.3915768685870429E-3</v>
      </c>
    </row>
    <row r="1310" spans="1:4" outlineLevel="1" x14ac:dyDescent="0.25">
      <c r="A1310" s="194">
        <v>34725</v>
      </c>
      <c r="B1310" s="195">
        <v>468.32</v>
      </c>
      <c r="C1310" s="196">
        <f t="shared" si="40"/>
        <v>1.0018825945575902</v>
      </c>
      <c r="D1310" s="198">
        <f t="shared" si="41"/>
        <v>1.8825945575902114E-3</v>
      </c>
    </row>
    <row r="1311" spans="1:4" outlineLevel="1" x14ac:dyDescent="0.25">
      <c r="A1311" s="194">
        <v>34726</v>
      </c>
      <c r="B1311" s="195">
        <v>470.39</v>
      </c>
      <c r="C1311" s="196">
        <f t="shared" si="40"/>
        <v>1.0044200546634781</v>
      </c>
      <c r="D1311" s="198">
        <f t="shared" si="41"/>
        <v>4.4200546634780569E-3</v>
      </c>
    </row>
    <row r="1312" spans="1:4" outlineLevel="1" x14ac:dyDescent="0.25">
      <c r="A1312" s="194">
        <v>34729</v>
      </c>
      <c r="B1312" s="195">
        <v>468.51</v>
      </c>
      <c r="C1312" s="196">
        <f t="shared" si="40"/>
        <v>0.99600331639703221</v>
      </c>
      <c r="D1312" s="198">
        <f t="shared" si="41"/>
        <v>-3.9966836029677877E-3</v>
      </c>
    </row>
    <row r="1313" spans="1:4" outlineLevel="1" x14ac:dyDescent="0.25">
      <c r="A1313" s="194">
        <v>34730</v>
      </c>
      <c r="B1313" s="195">
        <v>470.42</v>
      </c>
      <c r="C1313" s="196">
        <f t="shared" si="40"/>
        <v>1.0040767539646966</v>
      </c>
      <c r="D1313" s="198">
        <f t="shared" si="41"/>
        <v>4.0767539646966444E-3</v>
      </c>
    </row>
    <row r="1314" spans="1:4" outlineLevel="1" x14ac:dyDescent="0.25">
      <c r="A1314" s="194">
        <v>34731</v>
      </c>
      <c r="B1314" s="195">
        <v>470.4</v>
      </c>
      <c r="C1314" s="196">
        <f t="shared" si="40"/>
        <v>0.99995748480081625</v>
      </c>
      <c r="D1314" s="198">
        <f t="shared" si="41"/>
        <v>-4.25151991837458E-5</v>
      </c>
    </row>
    <row r="1315" spans="1:4" outlineLevel="1" x14ac:dyDescent="0.25">
      <c r="A1315" s="194">
        <v>34732</v>
      </c>
      <c r="B1315" s="195">
        <v>472.79</v>
      </c>
      <c r="C1315" s="196">
        <f t="shared" si="40"/>
        <v>1.0050807823129253</v>
      </c>
      <c r="D1315" s="198">
        <f t="shared" si="41"/>
        <v>5.0807823129253027E-3</v>
      </c>
    </row>
    <row r="1316" spans="1:4" outlineLevel="1" x14ac:dyDescent="0.25">
      <c r="A1316" s="194">
        <v>34733</v>
      </c>
      <c r="B1316" s="195">
        <v>478.65</v>
      </c>
      <c r="C1316" s="196">
        <f t="shared" si="40"/>
        <v>1.0123945091901265</v>
      </c>
      <c r="D1316" s="198">
        <f t="shared" si="41"/>
        <v>1.2394509190126524E-2</v>
      </c>
    </row>
    <row r="1317" spans="1:4" outlineLevel="1" x14ac:dyDescent="0.25">
      <c r="A1317" s="194">
        <v>34736</v>
      </c>
      <c r="B1317" s="195">
        <v>481.14</v>
      </c>
      <c r="C1317" s="196">
        <f t="shared" si="40"/>
        <v>1.0052021309934189</v>
      </c>
      <c r="D1317" s="198">
        <f t="shared" si="41"/>
        <v>5.2021309934189297E-3</v>
      </c>
    </row>
    <row r="1318" spans="1:4" outlineLevel="1" x14ac:dyDescent="0.25">
      <c r="A1318" s="194">
        <v>34737</v>
      </c>
      <c r="B1318" s="195">
        <v>480.81</v>
      </c>
      <c r="C1318" s="196">
        <f t="shared" si="40"/>
        <v>0.9993141289437586</v>
      </c>
      <c r="D1318" s="198">
        <f t="shared" si="41"/>
        <v>-6.8587105624140499E-4</v>
      </c>
    </row>
    <row r="1319" spans="1:4" outlineLevel="1" x14ac:dyDescent="0.25">
      <c r="A1319" s="194">
        <v>34738</v>
      </c>
      <c r="B1319" s="195">
        <v>481.19</v>
      </c>
      <c r="C1319" s="196">
        <f t="shared" si="40"/>
        <v>1.0007903329797634</v>
      </c>
      <c r="D1319" s="198">
        <f t="shared" si="41"/>
        <v>7.9033297976338623E-4</v>
      </c>
    </row>
    <row r="1320" spans="1:4" outlineLevel="1" x14ac:dyDescent="0.25">
      <c r="A1320" s="194">
        <v>34739</v>
      </c>
      <c r="B1320" s="195">
        <v>480.19</v>
      </c>
      <c r="C1320" s="196">
        <f t="shared" si="40"/>
        <v>0.99792181882416509</v>
      </c>
      <c r="D1320" s="198">
        <f t="shared" si="41"/>
        <v>-2.0781811758349145E-3</v>
      </c>
    </row>
    <row r="1321" spans="1:4" outlineLevel="1" x14ac:dyDescent="0.25">
      <c r="A1321" s="194">
        <v>34740</v>
      </c>
      <c r="B1321" s="195">
        <v>481.46</v>
      </c>
      <c r="C1321" s="196">
        <f t="shared" si="40"/>
        <v>1.0026447864387014</v>
      </c>
      <c r="D1321" s="198">
        <f t="shared" si="41"/>
        <v>2.6447864387013631E-3</v>
      </c>
    </row>
    <row r="1322" spans="1:4" outlineLevel="1" x14ac:dyDescent="0.25">
      <c r="A1322" s="194">
        <v>34743</v>
      </c>
      <c r="B1322" s="195">
        <v>481.65</v>
      </c>
      <c r="C1322" s="196">
        <f t="shared" si="40"/>
        <v>1.000394632991318</v>
      </c>
      <c r="D1322" s="198">
        <f t="shared" si="41"/>
        <v>3.9463299131803353E-4</v>
      </c>
    </row>
    <row r="1323" spans="1:4" outlineLevel="1" x14ac:dyDescent="0.25">
      <c r="A1323" s="194">
        <v>34744</v>
      </c>
      <c r="B1323" s="195">
        <v>482.55</v>
      </c>
      <c r="C1323" s="196">
        <f t="shared" si="40"/>
        <v>1.0018685767673623</v>
      </c>
      <c r="D1323" s="198">
        <f t="shared" si="41"/>
        <v>1.8685767673622955E-3</v>
      </c>
    </row>
    <row r="1324" spans="1:4" outlineLevel="1" x14ac:dyDescent="0.25">
      <c r="A1324" s="194">
        <v>34745</v>
      </c>
      <c r="B1324" s="195">
        <v>484.54</v>
      </c>
      <c r="C1324" s="196">
        <f t="shared" si="40"/>
        <v>1.0041239249818672</v>
      </c>
      <c r="D1324" s="198">
        <f t="shared" si="41"/>
        <v>4.1239249818671997E-3</v>
      </c>
    </row>
    <row r="1325" spans="1:4" outlineLevel="1" x14ac:dyDescent="0.25">
      <c r="A1325" s="194">
        <v>34746</v>
      </c>
      <c r="B1325" s="195">
        <v>485.22</v>
      </c>
      <c r="C1325" s="196">
        <f t="shared" si="40"/>
        <v>1.0014033929087383</v>
      </c>
      <c r="D1325" s="198">
        <f t="shared" si="41"/>
        <v>1.4033929087382546E-3</v>
      </c>
    </row>
    <row r="1326" spans="1:4" outlineLevel="1" x14ac:dyDescent="0.25">
      <c r="A1326" s="194">
        <v>34747</v>
      </c>
      <c r="B1326" s="195">
        <v>481.97</v>
      </c>
      <c r="C1326" s="196">
        <f t="shared" si="40"/>
        <v>0.99330200733687812</v>
      </c>
      <c r="D1326" s="198">
        <f t="shared" si="41"/>
        <v>-6.6979926631218767E-3</v>
      </c>
    </row>
    <row r="1327" spans="1:4" outlineLevel="1" x14ac:dyDescent="0.25">
      <c r="A1327" s="194">
        <v>34751</v>
      </c>
      <c r="B1327" s="195">
        <v>482.72</v>
      </c>
      <c r="C1327" s="196">
        <f t="shared" si="40"/>
        <v>1.0015561134510447</v>
      </c>
      <c r="D1327" s="198">
        <f t="shared" si="41"/>
        <v>1.5561134510446717E-3</v>
      </c>
    </row>
    <row r="1328" spans="1:4" outlineLevel="1" x14ac:dyDescent="0.25">
      <c r="A1328" s="194">
        <v>34752</v>
      </c>
      <c r="B1328" s="195">
        <v>485.07</v>
      </c>
      <c r="C1328" s="196">
        <f t="shared" si="40"/>
        <v>1.0048682466025853</v>
      </c>
      <c r="D1328" s="198">
        <f t="shared" si="41"/>
        <v>4.8682466025853355E-3</v>
      </c>
    </row>
    <row r="1329" spans="1:4" outlineLevel="1" x14ac:dyDescent="0.25">
      <c r="A1329" s="194">
        <v>34753</v>
      </c>
      <c r="B1329" s="195">
        <v>486.91</v>
      </c>
      <c r="C1329" s="196">
        <f t="shared" si="40"/>
        <v>1.0037932669511618</v>
      </c>
      <c r="D1329" s="198">
        <f t="shared" si="41"/>
        <v>3.7932669511617778E-3</v>
      </c>
    </row>
    <row r="1330" spans="1:4" outlineLevel="1" x14ac:dyDescent="0.25">
      <c r="A1330" s="194">
        <v>34754</v>
      </c>
      <c r="B1330" s="195">
        <v>488.11</v>
      </c>
      <c r="C1330" s="196">
        <f t="shared" si="40"/>
        <v>1.0024645211640755</v>
      </c>
      <c r="D1330" s="198">
        <f t="shared" si="41"/>
        <v>2.4645211640754727E-3</v>
      </c>
    </row>
    <row r="1331" spans="1:4" outlineLevel="1" x14ac:dyDescent="0.25">
      <c r="A1331" s="194">
        <v>34757</v>
      </c>
      <c r="B1331" s="195">
        <v>483.81</v>
      </c>
      <c r="C1331" s="196">
        <f t="shared" si="40"/>
        <v>0.99119051033578498</v>
      </c>
      <c r="D1331" s="198">
        <f t="shared" si="41"/>
        <v>-8.80948966421502E-3</v>
      </c>
    </row>
    <row r="1332" spans="1:4" outlineLevel="1" x14ac:dyDescent="0.25">
      <c r="A1332" s="194">
        <v>34758</v>
      </c>
      <c r="B1332" s="195">
        <v>487.39</v>
      </c>
      <c r="C1332" s="196">
        <f t="shared" si="40"/>
        <v>1.0073995990161426</v>
      </c>
      <c r="D1332" s="198">
        <f t="shared" si="41"/>
        <v>7.3995990161426217E-3</v>
      </c>
    </row>
    <row r="1333" spans="1:4" outlineLevel="1" x14ac:dyDescent="0.25">
      <c r="A1333" s="194">
        <v>34759</v>
      </c>
      <c r="B1333" s="195">
        <v>485.65</v>
      </c>
      <c r="C1333" s="196">
        <f t="shared" si="40"/>
        <v>0.9964299636841133</v>
      </c>
      <c r="D1333" s="198">
        <f t="shared" si="41"/>
        <v>-3.5700363158867043E-3</v>
      </c>
    </row>
    <row r="1334" spans="1:4" outlineLevel="1" x14ac:dyDescent="0.25">
      <c r="A1334" s="194">
        <v>34760</v>
      </c>
      <c r="B1334" s="195">
        <v>485.13</v>
      </c>
      <c r="C1334" s="196">
        <f t="shared" si="40"/>
        <v>0.99892927005044785</v>
      </c>
      <c r="D1334" s="198">
        <f t="shared" si="41"/>
        <v>-1.0707299495521516E-3</v>
      </c>
    </row>
    <row r="1335" spans="1:4" outlineLevel="1" x14ac:dyDescent="0.25">
      <c r="A1335" s="194">
        <v>34761</v>
      </c>
      <c r="B1335" s="195">
        <v>485.42</v>
      </c>
      <c r="C1335" s="196">
        <f t="shared" si="40"/>
        <v>1.000597777915198</v>
      </c>
      <c r="D1335" s="198">
        <f t="shared" si="41"/>
        <v>5.977779151979945E-4</v>
      </c>
    </row>
    <row r="1336" spans="1:4" outlineLevel="1" x14ac:dyDescent="0.25">
      <c r="A1336" s="194">
        <v>34764</v>
      </c>
      <c r="B1336" s="195">
        <v>485.63</v>
      </c>
      <c r="C1336" s="196">
        <f t="shared" si="40"/>
        <v>1.0004326150550038</v>
      </c>
      <c r="D1336" s="198">
        <f t="shared" si="41"/>
        <v>4.3261505500380437E-4</v>
      </c>
    </row>
    <row r="1337" spans="1:4" outlineLevel="1" x14ac:dyDescent="0.25">
      <c r="A1337" s="194">
        <v>34765</v>
      </c>
      <c r="B1337" s="195">
        <v>482.12</v>
      </c>
      <c r="C1337" s="196">
        <f t="shared" si="40"/>
        <v>0.99277227518892985</v>
      </c>
      <c r="D1337" s="198">
        <f t="shared" si="41"/>
        <v>-7.2277248110701464E-3</v>
      </c>
    </row>
    <row r="1338" spans="1:4" outlineLevel="1" x14ac:dyDescent="0.25">
      <c r="A1338" s="194">
        <v>34766</v>
      </c>
      <c r="B1338" s="195">
        <v>483.14</v>
      </c>
      <c r="C1338" s="196">
        <f t="shared" si="40"/>
        <v>1.0021156558533144</v>
      </c>
      <c r="D1338" s="198">
        <f t="shared" si="41"/>
        <v>2.1156558533144132E-3</v>
      </c>
    </row>
    <row r="1339" spans="1:4" outlineLevel="1" x14ac:dyDescent="0.25">
      <c r="A1339" s="194">
        <v>34767</v>
      </c>
      <c r="B1339" s="195">
        <v>483.16</v>
      </c>
      <c r="C1339" s="196">
        <f t="shared" si="40"/>
        <v>1.0000413958686925</v>
      </c>
      <c r="D1339" s="198">
        <f t="shared" si="41"/>
        <v>4.1395868692450932E-5</v>
      </c>
    </row>
    <row r="1340" spans="1:4" outlineLevel="1" x14ac:dyDescent="0.25">
      <c r="A1340" s="194">
        <v>34768</v>
      </c>
      <c r="B1340" s="195">
        <v>489.57</v>
      </c>
      <c r="C1340" s="196">
        <f t="shared" si="40"/>
        <v>1.0132668267240665</v>
      </c>
      <c r="D1340" s="198">
        <f t="shared" si="41"/>
        <v>1.3266826724066538E-2</v>
      </c>
    </row>
    <row r="1341" spans="1:4" outlineLevel="1" x14ac:dyDescent="0.25">
      <c r="A1341" s="194">
        <v>34771</v>
      </c>
      <c r="B1341" s="195">
        <v>490.05</v>
      </c>
      <c r="C1341" s="196">
        <f t="shared" si="40"/>
        <v>1.0009804522335928</v>
      </c>
      <c r="D1341" s="198">
        <f t="shared" si="41"/>
        <v>9.8045223359277678E-4</v>
      </c>
    </row>
    <row r="1342" spans="1:4" outlineLevel="1" x14ac:dyDescent="0.25">
      <c r="A1342" s="194">
        <v>34772</v>
      </c>
      <c r="B1342" s="195">
        <v>492.89</v>
      </c>
      <c r="C1342" s="196">
        <f t="shared" si="40"/>
        <v>1.0057953270074482</v>
      </c>
      <c r="D1342" s="198">
        <f t="shared" si="41"/>
        <v>5.7953270074482255E-3</v>
      </c>
    </row>
    <row r="1343" spans="1:4" outlineLevel="1" x14ac:dyDescent="0.25">
      <c r="A1343" s="194">
        <v>34773</v>
      </c>
      <c r="B1343" s="195">
        <v>491.88</v>
      </c>
      <c r="C1343" s="196">
        <f t="shared" si="40"/>
        <v>0.99795086124693133</v>
      </c>
      <c r="D1343" s="198">
        <f t="shared" si="41"/>
        <v>-2.0491387530686689E-3</v>
      </c>
    </row>
    <row r="1344" spans="1:4" outlineLevel="1" x14ac:dyDescent="0.25">
      <c r="A1344" s="194">
        <v>34774</v>
      </c>
      <c r="B1344" s="195">
        <v>495.41</v>
      </c>
      <c r="C1344" s="196">
        <f t="shared" si="40"/>
        <v>1.0071765471253151</v>
      </c>
      <c r="D1344" s="198">
        <f t="shared" si="41"/>
        <v>7.1765471253151247E-3</v>
      </c>
    </row>
    <row r="1345" spans="1:4" outlineLevel="1" x14ac:dyDescent="0.25">
      <c r="A1345" s="194">
        <v>34775</v>
      </c>
      <c r="B1345" s="195">
        <v>495.52</v>
      </c>
      <c r="C1345" s="196">
        <f t="shared" si="40"/>
        <v>1.0002220383117013</v>
      </c>
      <c r="D1345" s="198">
        <f t="shared" si="41"/>
        <v>2.2203831170131139E-4</v>
      </c>
    </row>
    <row r="1346" spans="1:4" outlineLevel="1" x14ac:dyDescent="0.25">
      <c r="A1346" s="194">
        <v>34778</v>
      </c>
      <c r="B1346" s="195">
        <v>496.14</v>
      </c>
      <c r="C1346" s="196">
        <f t="shared" si="40"/>
        <v>1.0012512108492089</v>
      </c>
      <c r="D1346" s="198">
        <f t="shared" si="41"/>
        <v>1.2512108492088725E-3</v>
      </c>
    </row>
    <row r="1347" spans="1:4" outlineLevel="1" x14ac:dyDescent="0.25">
      <c r="A1347" s="194">
        <v>34779</v>
      </c>
      <c r="B1347" s="195">
        <v>495.07</v>
      </c>
      <c r="C1347" s="196">
        <f t="shared" si="40"/>
        <v>0.99784335066715046</v>
      </c>
      <c r="D1347" s="198">
        <f t="shared" si="41"/>
        <v>-2.1566493328495362E-3</v>
      </c>
    </row>
    <row r="1348" spans="1:4" outlineLevel="1" x14ac:dyDescent="0.25">
      <c r="A1348" s="194">
        <v>34780</v>
      </c>
      <c r="B1348" s="195">
        <v>495.67</v>
      </c>
      <c r="C1348" s="196">
        <f t="shared" si="40"/>
        <v>1.0012119498252772</v>
      </c>
      <c r="D1348" s="198">
        <f t="shared" si="41"/>
        <v>1.2119498252771699E-3</v>
      </c>
    </row>
    <row r="1349" spans="1:4" outlineLevel="1" x14ac:dyDescent="0.25">
      <c r="A1349" s="194">
        <v>34781</v>
      </c>
      <c r="B1349" s="195">
        <v>495.95</v>
      </c>
      <c r="C1349" s="196">
        <f t="shared" si="40"/>
        <v>1.0005648919644117</v>
      </c>
      <c r="D1349" s="198">
        <f t="shared" si="41"/>
        <v>5.6489196441167344E-4</v>
      </c>
    </row>
    <row r="1350" spans="1:4" outlineLevel="1" x14ac:dyDescent="0.25">
      <c r="A1350" s="194">
        <v>34782</v>
      </c>
      <c r="B1350" s="195">
        <v>500.97</v>
      </c>
      <c r="C1350" s="196">
        <f t="shared" si="40"/>
        <v>1.0101219881036396</v>
      </c>
      <c r="D1350" s="198">
        <f t="shared" si="41"/>
        <v>1.0121988103639623E-2</v>
      </c>
    </row>
    <row r="1351" spans="1:4" outlineLevel="1" x14ac:dyDescent="0.25">
      <c r="A1351" s="194">
        <v>34785</v>
      </c>
      <c r="B1351" s="195">
        <v>503.2</v>
      </c>
      <c r="C1351" s="196">
        <f t="shared" si="40"/>
        <v>1.0044513643531547</v>
      </c>
      <c r="D1351" s="198">
        <f t="shared" si="41"/>
        <v>4.4513643531547409E-3</v>
      </c>
    </row>
    <row r="1352" spans="1:4" outlineLevel="1" x14ac:dyDescent="0.25">
      <c r="A1352" s="194">
        <v>34786</v>
      </c>
      <c r="B1352" s="195">
        <v>503.9</v>
      </c>
      <c r="C1352" s="196">
        <f t="shared" si="40"/>
        <v>1.0013910969793323</v>
      </c>
      <c r="D1352" s="198">
        <f t="shared" si="41"/>
        <v>1.3910969793322625E-3</v>
      </c>
    </row>
    <row r="1353" spans="1:4" outlineLevel="1" x14ac:dyDescent="0.25">
      <c r="A1353" s="194">
        <v>34787</v>
      </c>
      <c r="B1353" s="195">
        <v>503.12</v>
      </c>
      <c r="C1353" s="196">
        <f t="shared" si="40"/>
        <v>0.99845207382417156</v>
      </c>
      <c r="D1353" s="198">
        <f t="shared" si="41"/>
        <v>-1.5479261758284402E-3</v>
      </c>
    </row>
    <row r="1354" spans="1:4" outlineLevel="1" x14ac:dyDescent="0.25">
      <c r="A1354" s="194">
        <v>34788</v>
      </c>
      <c r="B1354" s="195">
        <v>502.22</v>
      </c>
      <c r="C1354" s="196">
        <f t="shared" si="40"/>
        <v>0.99821116234695506</v>
      </c>
      <c r="D1354" s="198">
        <f t="shared" si="41"/>
        <v>-1.788837653044939E-3</v>
      </c>
    </row>
    <row r="1355" spans="1:4" outlineLevel="1" x14ac:dyDescent="0.25">
      <c r="A1355" s="194">
        <v>34789</v>
      </c>
      <c r="B1355" s="195">
        <v>500.71</v>
      </c>
      <c r="C1355" s="196">
        <f t="shared" si="40"/>
        <v>0.99699334952809515</v>
      </c>
      <c r="D1355" s="198">
        <f t="shared" si="41"/>
        <v>-3.0066504719048481E-3</v>
      </c>
    </row>
    <row r="1356" spans="1:4" outlineLevel="1" x14ac:dyDescent="0.25">
      <c r="A1356" s="194">
        <v>34792</v>
      </c>
      <c r="B1356" s="195">
        <v>501.85</v>
      </c>
      <c r="C1356" s="196">
        <f t="shared" si="40"/>
        <v>1.002276766990873</v>
      </c>
      <c r="D1356" s="198">
        <f t="shared" si="41"/>
        <v>2.2767669908729804E-3</v>
      </c>
    </row>
    <row r="1357" spans="1:4" outlineLevel="1" x14ac:dyDescent="0.25">
      <c r="A1357" s="194">
        <v>34793</v>
      </c>
      <c r="B1357" s="195">
        <v>505.24</v>
      </c>
      <c r="C1357" s="196">
        <f t="shared" si="40"/>
        <v>1.0067550064760387</v>
      </c>
      <c r="D1357" s="198">
        <f t="shared" si="41"/>
        <v>6.7550064760386608E-3</v>
      </c>
    </row>
    <row r="1358" spans="1:4" outlineLevel="1" x14ac:dyDescent="0.25">
      <c r="A1358" s="194">
        <v>34794</v>
      </c>
      <c r="B1358" s="195">
        <v>505.57</v>
      </c>
      <c r="C1358" s="196">
        <f t="shared" si="40"/>
        <v>1.0006531549362678</v>
      </c>
      <c r="D1358" s="198">
        <f t="shared" si="41"/>
        <v>6.5315493626783017E-4</v>
      </c>
    </row>
    <row r="1359" spans="1:4" outlineLevel="1" x14ac:dyDescent="0.25">
      <c r="A1359" s="194">
        <v>34795</v>
      </c>
      <c r="B1359" s="195">
        <v>506.08</v>
      </c>
      <c r="C1359" s="196">
        <f t="shared" si="40"/>
        <v>1.0010087623870088</v>
      </c>
      <c r="D1359" s="198">
        <f t="shared" si="41"/>
        <v>1.0087623870087548E-3</v>
      </c>
    </row>
    <row r="1360" spans="1:4" outlineLevel="1" x14ac:dyDescent="0.25">
      <c r="A1360" s="194">
        <v>34796</v>
      </c>
      <c r="B1360" s="195">
        <v>506.42</v>
      </c>
      <c r="C1360" s="196">
        <f t="shared" si="40"/>
        <v>1.0006718305406261</v>
      </c>
      <c r="D1360" s="198">
        <f t="shared" si="41"/>
        <v>6.7183054062613934E-4</v>
      </c>
    </row>
    <row r="1361" spans="1:4" outlineLevel="1" x14ac:dyDescent="0.25">
      <c r="A1361" s="194">
        <v>34799</v>
      </c>
      <c r="B1361" s="195">
        <v>507.01</v>
      </c>
      <c r="C1361" s="196">
        <f t="shared" si="40"/>
        <v>1.0011650408751629</v>
      </c>
      <c r="D1361" s="198">
        <f t="shared" si="41"/>
        <v>1.1650408751628927E-3</v>
      </c>
    </row>
    <row r="1362" spans="1:4" outlineLevel="1" x14ac:dyDescent="0.25">
      <c r="A1362" s="194">
        <v>34800</v>
      </c>
      <c r="B1362" s="195">
        <v>505.53</v>
      </c>
      <c r="C1362" s="196">
        <f t="shared" si="40"/>
        <v>0.99708092542553395</v>
      </c>
      <c r="D1362" s="198">
        <f t="shared" si="41"/>
        <v>-2.9190745744660518E-3</v>
      </c>
    </row>
    <row r="1363" spans="1:4" outlineLevel="1" x14ac:dyDescent="0.25">
      <c r="A1363" s="194">
        <v>34801</v>
      </c>
      <c r="B1363" s="195">
        <v>507.17</v>
      </c>
      <c r="C1363" s="196">
        <f t="shared" si="40"/>
        <v>1.0032441200324413</v>
      </c>
      <c r="D1363" s="198">
        <f t="shared" si="41"/>
        <v>3.2441200324413444E-3</v>
      </c>
    </row>
    <row r="1364" spans="1:4" outlineLevel="1" x14ac:dyDescent="0.25">
      <c r="A1364" s="194">
        <v>34802</v>
      </c>
      <c r="B1364" s="195">
        <v>509.23</v>
      </c>
      <c r="C1364" s="196">
        <f t="shared" si="40"/>
        <v>1.0040617544413115</v>
      </c>
      <c r="D1364" s="198">
        <f t="shared" si="41"/>
        <v>4.0617544413115159E-3</v>
      </c>
    </row>
    <row r="1365" spans="1:4" outlineLevel="1" x14ac:dyDescent="0.25">
      <c r="A1365" s="194">
        <v>34806</v>
      </c>
      <c r="B1365" s="195">
        <v>506.13</v>
      </c>
      <c r="C1365" s="196">
        <f t="shared" si="40"/>
        <v>0.99391237751114425</v>
      </c>
      <c r="D1365" s="198">
        <f t="shared" si="41"/>
        <v>-6.0876224888557484E-3</v>
      </c>
    </row>
    <row r="1366" spans="1:4" outlineLevel="1" x14ac:dyDescent="0.25">
      <c r="A1366" s="194">
        <v>34807</v>
      </c>
      <c r="B1366" s="195">
        <v>505.37</v>
      </c>
      <c r="C1366" s="196">
        <f t="shared" si="40"/>
        <v>0.99849840949953572</v>
      </c>
      <c r="D1366" s="198">
        <f t="shared" si="41"/>
        <v>-1.5015905004642782E-3</v>
      </c>
    </row>
    <row r="1367" spans="1:4" outlineLevel="1" x14ac:dyDescent="0.25">
      <c r="A1367" s="194">
        <v>34808</v>
      </c>
      <c r="B1367" s="195">
        <v>504.92</v>
      </c>
      <c r="C1367" s="196">
        <f t="shared" si="40"/>
        <v>0.99910956329026257</v>
      </c>
      <c r="D1367" s="198">
        <f t="shared" si="41"/>
        <v>-8.9043670973742994E-4</v>
      </c>
    </row>
    <row r="1368" spans="1:4" outlineLevel="1" x14ac:dyDescent="0.25">
      <c r="A1368" s="194">
        <v>34809</v>
      </c>
      <c r="B1368" s="195">
        <v>505.29</v>
      </c>
      <c r="C1368" s="196">
        <f t="shared" si="40"/>
        <v>1.0007327893527687</v>
      </c>
      <c r="D1368" s="198">
        <f t="shared" si="41"/>
        <v>7.3278935276865909E-4</v>
      </c>
    </row>
    <row r="1369" spans="1:4" outlineLevel="1" x14ac:dyDescent="0.25">
      <c r="A1369" s="194">
        <v>34810</v>
      </c>
      <c r="B1369" s="195">
        <v>508.49</v>
      </c>
      <c r="C1369" s="196">
        <f t="shared" si="40"/>
        <v>1.0063329968928734</v>
      </c>
      <c r="D1369" s="198">
        <f t="shared" si="41"/>
        <v>6.332996892873366E-3</v>
      </c>
    </row>
    <row r="1370" spans="1:4" outlineLevel="1" x14ac:dyDescent="0.25">
      <c r="A1370" s="194">
        <v>34813</v>
      </c>
      <c r="B1370" s="195">
        <v>512.89</v>
      </c>
      <c r="C1370" s="196">
        <f t="shared" si="40"/>
        <v>1.0086530708568506</v>
      </c>
      <c r="D1370" s="198">
        <f t="shared" si="41"/>
        <v>8.6530708568506309E-3</v>
      </c>
    </row>
    <row r="1371" spans="1:4" outlineLevel="1" x14ac:dyDescent="0.25">
      <c r="A1371" s="194">
        <v>34814</v>
      </c>
      <c r="B1371" s="195">
        <v>512.1</v>
      </c>
      <c r="C1371" s="196">
        <f t="shared" si="40"/>
        <v>0.99845970870946998</v>
      </c>
      <c r="D1371" s="198">
        <f t="shared" si="41"/>
        <v>-1.5402912905300159E-3</v>
      </c>
    </row>
    <row r="1372" spans="1:4" outlineLevel="1" x14ac:dyDescent="0.25">
      <c r="A1372" s="194">
        <v>34815</v>
      </c>
      <c r="B1372" s="195">
        <v>512.66</v>
      </c>
      <c r="C1372" s="196">
        <f t="shared" si="40"/>
        <v>1.0010935364186682</v>
      </c>
      <c r="D1372" s="198">
        <f t="shared" si="41"/>
        <v>1.0935364186681618E-3</v>
      </c>
    </row>
    <row r="1373" spans="1:4" outlineLevel="1" x14ac:dyDescent="0.25">
      <c r="A1373" s="194">
        <v>34816</v>
      </c>
      <c r="B1373" s="195">
        <v>513.54999999999995</v>
      </c>
      <c r="C1373" s="196">
        <f t="shared" ref="C1373:C1436" si="42">B1373/B1372</f>
        <v>1.0017360433815785</v>
      </c>
      <c r="D1373" s="198">
        <f t="shared" ref="D1373:D1436" si="43">C1373-1</f>
        <v>1.7360433815785115E-3</v>
      </c>
    </row>
    <row r="1374" spans="1:4" outlineLevel="1" x14ac:dyDescent="0.25">
      <c r="A1374" s="194">
        <v>34817</v>
      </c>
      <c r="B1374" s="195">
        <v>514.71</v>
      </c>
      <c r="C1374" s="196">
        <f t="shared" si="42"/>
        <v>1.0022587868756696</v>
      </c>
      <c r="D1374" s="198">
        <f t="shared" si="43"/>
        <v>2.258786875669605E-3</v>
      </c>
    </row>
    <row r="1375" spans="1:4" outlineLevel="1" x14ac:dyDescent="0.25">
      <c r="A1375" s="194">
        <v>34820</v>
      </c>
      <c r="B1375" s="195">
        <v>514.26</v>
      </c>
      <c r="C1375" s="196">
        <f t="shared" si="42"/>
        <v>0.99912572127994392</v>
      </c>
      <c r="D1375" s="198">
        <f t="shared" si="43"/>
        <v>-8.7427872005607643E-4</v>
      </c>
    </row>
    <row r="1376" spans="1:4" outlineLevel="1" x14ac:dyDescent="0.25">
      <c r="A1376" s="194">
        <v>34821</v>
      </c>
      <c r="B1376" s="195">
        <v>514.86</v>
      </c>
      <c r="C1376" s="196">
        <f t="shared" si="42"/>
        <v>1.0011667250029168</v>
      </c>
      <c r="D1376" s="198">
        <f t="shared" si="43"/>
        <v>1.166725002916813E-3</v>
      </c>
    </row>
    <row r="1377" spans="1:4" outlineLevel="1" x14ac:dyDescent="0.25">
      <c r="A1377" s="194">
        <v>34822</v>
      </c>
      <c r="B1377" s="195">
        <v>520.48</v>
      </c>
      <c r="C1377" s="196">
        <f t="shared" si="42"/>
        <v>1.0109155887037253</v>
      </c>
      <c r="D1377" s="198">
        <f t="shared" si="43"/>
        <v>1.0915588703725332E-2</v>
      </c>
    </row>
    <row r="1378" spans="1:4" outlineLevel="1" x14ac:dyDescent="0.25">
      <c r="A1378" s="194">
        <v>34823</v>
      </c>
      <c r="B1378" s="195">
        <v>520.54</v>
      </c>
      <c r="C1378" s="196">
        <f t="shared" si="42"/>
        <v>1.000115278204734</v>
      </c>
      <c r="D1378" s="198">
        <f t="shared" si="43"/>
        <v>1.1527820473400396E-4</v>
      </c>
    </row>
    <row r="1379" spans="1:4" outlineLevel="1" x14ac:dyDescent="0.25">
      <c r="A1379" s="194">
        <v>34824</v>
      </c>
      <c r="B1379" s="195">
        <v>520.12</v>
      </c>
      <c r="C1379" s="196">
        <f t="shared" si="42"/>
        <v>0.99919314557959049</v>
      </c>
      <c r="D1379" s="198">
        <f t="shared" si="43"/>
        <v>-8.068544204095085E-4</v>
      </c>
    </row>
    <row r="1380" spans="1:4" outlineLevel="1" x14ac:dyDescent="0.25">
      <c r="A1380" s="194">
        <v>34827</v>
      </c>
      <c r="B1380" s="195">
        <v>523.96</v>
      </c>
      <c r="C1380" s="196">
        <f t="shared" si="42"/>
        <v>1.0073829116357764</v>
      </c>
      <c r="D1380" s="198">
        <f t="shared" si="43"/>
        <v>7.3829116357764235E-3</v>
      </c>
    </row>
    <row r="1381" spans="1:4" outlineLevel="1" x14ac:dyDescent="0.25">
      <c r="A1381" s="194">
        <v>34828</v>
      </c>
      <c r="B1381" s="195">
        <v>523.55999999999995</v>
      </c>
      <c r="C1381" s="196">
        <f t="shared" si="42"/>
        <v>0.99923658294526285</v>
      </c>
      <c r="D1381" s="198">
        <f t="shared" si="43"/>
        <v>-7.6341705473714772E-4</v>
      </c>
    </row>
    <row r="1382" spans="1:4" outlineLevel="1" x14ac:dyDescent="0.25">
      <c r="A1382" s="194">
        <v>34829</v>
      </c>
      <c r="B1382" s="195">
        <v>524.36</v>
      </c>
      <c r="C1382" s="196">
        <f t="shared" si="42"/>
        <v>1.0015280006112004</v>
      </c>
      <c r="D1382" s="198">
        <f t="shared" si="43"/>
        <v>1.5280006112003974E-3</v>
      </c>
    </row>
    <row r="1383" spans="1:4" outlineLevel="1" x14ac:dyDescent="0.25">
      <c r="A1383" s="194">
        <v>34830</v>
      </c>
      <c r="B1383" s="195">
        <v>524.37</v>
      </c>
      <c r="C1383" s="196">
        <f t="shared" si="42"/>
        <v>1.0000190708673431</v>
      </c>
      <c r="D1383" s="198">
        <f t="shared" si="43"/>
        <v>1.9070867343096154E-5</v>
      </c>
    </row>
    <row r="1384" spans="1:4" outlineLevel="1" x14ac:dyDescent="0.25">
      <c r="A1384" s="194">
        <v>34831</v>
      </c>
      <c r="B1384" s="195">
        <v>525.54999999999995</v>
      </c>
      <c r="C1384" s="196">
        <f t="shared" si="42"/>
        <v>1.002250319430936</v>
      </c>
      <c r="D1384" s="198">
        <f t="shared" si="43"/>
        <v>2.2503194309360097E-3</v>
      </c>
    </row>
    <row r="1385" spans="1:4" outlineLevel="1" x14ac:dyDescent="0.25">
      <c r="A1385" s="194">
        <v>34834</v>
      </c>
      <c r="B1385" s="195">
        <v>527.74</v>
      </c>
      <c r="C1385" s="196">
        <f t="shared" si="42"/>
        <v>1.0041670630767767</v>
      </c>
      <c r="D1385" s="198">
        <f t="shared" si="43"/>
        <v>4.1670630767767225E-3</v>
      </c>
    </row>
    <row r="1386" spans="1:4" outlineLevel="1" x14ac:dyDescent="0.25">
      <c r="A1386" s="194">
        <v>34835</v>
      </c>
      <c r="B1386" s="195">
        <v>528.19000000000005</v>
      </c>
      <c r="C1386" s="196">
        <f t="shared" si="42"/>
        <v>1.0008526926137873</v>
      </c>
      <c r="D1386" s="198">
        <f t="shared" si="43"/>
        <v>8.52692613787287E-4</v>
      </c>
    </row>
    <row r="1387" spans="1:4" outlineLevel="1" x14ac:dyDescent="0.25">
      <c r="A1387" s="194">
        <v>34836</v>
      </c>
      <c r="B1387" s="195">
        <v>527.07000000000005</v>
      </c>
      <c r="C1387" s="196">
        <f t="shared" si="42"/>
        <v>0.99787955091917679</v>
      </c>
      <c r="D1387" s="198">
        <f t="shared" si="43"/>
        <v>-2.1204490808232057E-3</v>
      </c>
    </row>
    <row r="1388" spans="1:4" outlineLevel="1" x14ac:dyDescent="0.25">
      <c r="A1388" s="194">
        <v>34837</v>
      </c>
      <c r="B1388" s="195">
        <v>519.58000000000004</v>
      </c>
      <c r="C1388" s="196">
        <f t="shared" si="42"/>
        <v>0.98578936384161497</v>
      </c>
      <c r="D1388" s="198">
        <f t="shared" si="43"/>
        <v>-1.4210636158385026E-2</v>
      </c>
    </row>
    <row r="1389" spans="1:4" outlineLevel="1" x14ac:dyDescent="0.25">
      <c r="A1389" s="194">
        <v>34838</v>
      </c>
      <c r="B1389" s="195">
        <v>519.19000000000005</v>
      </c>
      <c r="C1389" s="196">
        <f t="shared" si="42"/>
        <v>0.99924939374109856</v>
      </c>
      <c r="D1389" s="198">
        <f t="shared" si="43"/>
        <v>-7.5060625890144284E-4</v>
      </c>
    </row>
    <row r="1390" spans="1:4" outlineLevel="1" x14ac:dyDescent="0.25">
      <c r="A1390" s="194">
        <v>34841</v>
      </c>
      <c r="B1390" s="195">
        <v>523.65</v>
      </c>
      <c r="C1390" s="196">
        <f t="shared" si="42"/>
        <v>1.0085903041275832</v>
      </c>
      <c r="D1390" s="198">
        <f t="shared" si="43"/>
        <v>8.5903041275832148E-3</v>
      </c>
    </row>
    <row r="1391" spans="1:4" outlineLevel="1" x14ac:dyDescent="0.25">
      <c r="A1391" s="194">
        <v>34842</v>
      </c>
      <c r="B1391" s="195">
        <v>528.59</v>
      </c>
      <c r="C1391" s="196">
        <f t="shared" si="42"/>
        <v>1.0094337821063688</v>
      </c>
      <c r="D1391" s="198">
        <f t="shared" si="43"/>
        <v>9.4337821063688043E-3</v>
      </c>
    </row>
    <row r="1392" spans="1:4" outlineLevel="1" x14ac:dyDescent="0.25">
      <c r="A1392" s="194">
        <v>34843</v>
      </c>
      <c r="B1392" s="195">
        <v>528.61</v>
      </c>
      <c r="C1392" s="196">
        <f t="shared" si="42"/>
        <v>1.000037836508447</v>
      </c>
      <c r="D1392" s="198">
        <f t="shared" si="43"/>
        <v>3.7836508447020023E-5</v>
      </c>
    </row>
    <row r="1393" spans="1:4" outlineLevel="1" x14ac:dyDescent="0.25">
      <c r="A1393" s="194">
        <v>34844</v>
      </c>
      <c r="B1393" s="195">
        <v>528.59</v>
      </c>
      <c r="C1393" s="196">
        <f t="shared" si="42"/>
        <v>0.99996216492310019</v>
      </c>
      <c r="D1393" s="198">
        <f t="shared" si="43"/>
        <v>-3.7835076899805919E-5</v>
      </c>
    </row>
    <row r="1394" spans="1:4" outlineLevel="1" x14ac:dyDescent="0.25">
      <c r="A1394" s="194">
        <v>34845</v>
      </c>
      <c r="B1394" s="195">
        <v>523.65</v>
      </c>
      <c r="C1394" s="196">
        <f t="shared" si="42"/>
        <v>0.99065438241359072</v>
      </c>
      <c r="D1394" s="198">
        <f t="shared" si="43"/>
        <v>-9.3456175864092828E-3</v>
      </c>
    </row>
    <row r="1395" spans="1:4" outlineLevel="1" x14ac:dyDescent="0.25">
      <c r="A1395" s="194">
        <v>34849</v>
      </c>
      <c r="B1395" s="195">
        <v>523.58000000000004</v>
      </c>
      <c r="C1395" s="196">
        <f t="shared" si="42"/>
        <v>0.99986632292561839</v>
      </c>
      <c r="D1395" s="198">
        <f t="shared" si="43"/>
        <v>-1.3367707438161069E-4</v>
      </c>
    </row>
    <row r="1396" spans="1:4" outlineLevel="1" x14ac:dyDescent="0.25">
      <c r="A1396" s="194">
        <v>34850</v>
      </c>
      <c r="B1396" s="195">
        <v>533.4</v>
      </c>
      <c r="C1396" s="196">
        <f t="shared" si="42"/>
        <v>1.0187554910424386</v>
      </c>
      <c r="D1396" s="198">
        <f t="shared" si="43"/>
        <v>1.8755491042438566E-2</v>
      </c>
    </row>
    <row r="1397" spans="1:4" outlineLevel="1" x14ac:dyDescent="0.25">
      <c r="A1397" s="194">
        <v>34851</v>
      </c>
      <c r="B1397" s="195">
        <v>533.49</v>
      </c>
      <c r="C1397" s="196">
        <f t="shared" si="42"/>
        <v>1.0001687289088865</v>
      </c>
      <c r="D1397" s="198">
        <f t="shared" si="43"/>
        <v>1.6872890888652847E-4</v>
      </c>
    </row>
    <row r="1398" spans="1:4" outlineLevel="1" x14ac:dyDescent="0.25">
      <c r="A1398" s="194">
        <v>34852</v>
      </c>
      <c r="B1398" s="195">
        <v>532.51</v>
      </c>
      <c r="C1398" s="196">
        <f t="shared" si="42"/>
        <v>0.99816303960711539</v>
      </c>
      <c r="D1398" s="198">
        <f t="shared" si="43"/>
        <v>-1.8369603928846123E-3</v>
      </c>
    </row>
    <row r="1399" spans="1:4" outlineLevel="1" x14ac:dyDescent="0.25">
      <c r="A1399" s="194">
        <v>34855</v>
      </c>
      <c r="B1399" s="195">
        <v>535.6</v>
      </c>
      <c r="C1399" s="196">
        <f t="shared" si="42"/>
        <v>1.0058027079303675</v>
      </c>
      <c r="D1399" s="198">
        <f t="shared" si="43"/>
        <v>5.8027079303675233E-3</v>
      </c>
    </row>
    <row r="1400" spans="1:4" outlineLevel="1" x14ac:dyDescent="0.25">
      <c r="A1400" s="194">
        <v>34856</v>
      </c>
      <c r="B1400" s="195">
        <v>535.54999999999995</v>
      </c>
      <c r="C1400" s="196">
        <f t="shared" si="42"/>
        <v>0.9999066467513068</v>
      </c>
      <c r="D1400" s="198">
        <f t="shared" si="43"/>
        <v>-9.335324869319539E-5</v>
      </c>
    </row>
    <row r="1401" spans="1:4" outlineLevel="1" x14ac:dyDescent="0.25">
      <c r="A1401" s="194">
        <v>34857</v>
      </c>
      <c r="B1401" s="195">
        <v>533.13</v>
      </c>
      <c r="C1401" s="196">
        <f t="shared" si="42"/>
        <v>0.99548128092615074</v>
      </c>
      <c r="D1401" s="198">
        <f t="shared" si="43"/>
        <v>-4.5187190738492644E-3</v>
      </c>
    </row>
    <row r="1402" spans="1:4" outlineLevel="1" x14ac:dyDescent="0.25">
      <c r="A1402" s="194">
        <v>34858</v>
      </c>
      <c r="B1402" s="195">
        <v>532.35</v>
      </c>
      <c r="C1402" s="196">
        <f t="shared" si="42"/>
        <v>0.99853694220921729</v>
      </c>
      <c r="D1402" s="198">
        <f t="shared" si="43"/>
        <v>-1.4630577907827069E-3</v>
      </c>
    </row>
    <row r="1403" spans="1:4" outlineLevel="1" x14ac:dyDescent="0.25">
      <c r="A1403" s="194">
        <v>34859</v>
      </c>
      <c r="B1403" s="195">
        <v>527.94000000000005</v>
      </c>
      <c r="C1403" s="196">
        <f t="shared" si="42"/>
        <v>0.99171597633136099</v>
      </c>
      <c r="D1403" s="198">
        <f t="shared" si="43"/>
        <v>-8.2840236686390067E-3</v>
      </c>
    </row>
    <row r="1404" spans="1:4" outlineLevel="1" x14ac:dyDescent="0.25">
      <c r="A1404" s="194">
        <v>34862</v>
      </c>
      <c r="B1404" s="195">
        <v>530.88</v>
      </c>
      <c r="C1404" s="196">
        <f t="shared" si="42"/>
        <v>1.0055688146380268</v>
      </c>
      <c r="D1404" s="198">
        <f t="shared" si="43"/>
        <v>5.5688146380268311E-3</v>
      </c>
    </row>
    <row r="1405" spans="1:4" outlineLevel="1" x14ac:dyDescent="0.25">
      <c r="A1405" s="194">
        <v>34863</v>
      </c>
      <c r="B1405" s="195">
        <v>536.04999999999995</v>
      </c>
      <c r="C1405" s="196">
        <f t="shared" si="42"/>
        <v>1.0097385473176612</v>
      </c>
      <c r="D1405" s="198">
        <f t="shared" si="43"/>
        <v>9.738547317661217E-3</v>
      </c>
    </row>
    <row r="1406" spans="1:4" outlineLevel="1" x14ac:dyDescent="0.25">
      <c r="A1406" s="194">
        <v>34864</v>
      </c>
      <c r="B1406" s="195">
        <v>536.47</v>
      </c>
      <c r="C1406" s="196">
        <f t="shared" si="42"/>
        <v>1.0007835090010262</v>
      </c>
      <c r="D1406" s="198">
        <f t="shared" si="43"/>
        <v>7.835090010261947E-4</v>
      </c>
    </row>
    <row r="1407" spans="1:4" outlineLevel="1" x14ac:dyDescent="0.25">
      <c r="A1407" s="194">
        <v>34865</v>
      </c>
      <c r="B1407" s="195">
        <v>537.12</v>
      </c>
      <c r="C1407" s="196">
        <f t="shared" si="42"/>
        <v>1.0012116241355526</v>
      </c>
      <c r="D1407" s="198">
        <f t="shared" si="43"/>
        <v>1.2116241355526469E-3</v>
      </c>
    </row>
    <row r="1408" spans="1:4" outlineLevel="1" x14ac:dyDescent="0.25">
      <c r="A1408" s="194">
        <v>34866</v>
      </c>
      <c r="B1408" s="195">
        <v>539.83000000000004</v>
      </c>
      <c r="C1408" s="196">
        <f t="shared" si="42"/>
        <v>1.0050454274649985</v>
      </c>
      <c r="D1408" s="198">
        <f t="shared" si="43"/>
        <v>5.0454274649984754E-3</v>
      </c>
    </row>
    <row r="1409" spans="1:4" outlineLevel="1" x14ac:dyDescent="0.25">
      <c r="A1409" s="194">
        <v>34869</v>
      </c>
      <c r="B1409" s="195">
        <v>545.22</v>
      </c>
      <c r="C1409" s="196">
        <f t="shared" si="42"/>
        <v>1.0099846247892854</v>
      </c>
      <c r="D1409" s="198">
        <f t="shared" si="43"/>
        <v>9.9846247892854123E-3</v>
      </c>
    </row>
    <row r="1410" spans="1:4" outlineLevel="1" x14ac:dyDescent="0.25">
      <c r="A1410" s="194">
        <v>34870</v>
      </c>
      <c r="B1410" s="195">
        <v>544.98</v>
      </c>
      <c r="C1410" s="196">
        <f t="shared" si="42"/>
        <v>0.999559810718609</v>
      </c>
      <c r="D1410" s="198">
        <f t="shared" si="43"/>
        <v>-4.4018928139100133E-4</v>
      </c>
    </row>
    <row r="1411" spans="1:4" outlineLevel="1" x14ac:dyDescent="0.25">
      <c r="A1411" s="194">
        <v>34871</v>
      </c>
      <c r="B1411" s="195">
        <v>543.98</v>
      </c>
      <c r="C1411" s="196">
        <f t="shared" si="42"/>
        <v>0.99816507027780832</v>
      </c>
      <c r="D1411" s="198">
        <f t="shared" si="43"/>
        <v>-1.8349297221916805E-3</v>
      </c>
    </row>
    <row r="1412" spans="1:4" outlineLevel="1" x14ac:dyDescent="0.25">
      <c r="A1412" s="194">
        <v>34872</v>
      </c>
      <c r="B1412" s="195">
        <v>551.07000000000005</v>
      </c>
      <c r="C1412" s="196">
        <f t="shared" si="42"/>
        <v>1.0130335674105666</v>
      </c>
      <c r="D1412" s="198">
        <f t="shared" si="43"/>
        <v>1.3033567410566604E-2</v>
      </c>
    </row>
    <row r="1413" spans="1:4" outlineLevel="1" x14ac:dyDescent="0.25">
      <c r="A1413" s="194">
        <v>34873</v>
      </c>
      <c r="B1413" s="195">
        <v>549.71</v>
      </c>
      <c r="C1413" s="196">
        <f t="shared" si="42"/>
        <v>0.99753207396519494</v>
      </c>
      <c r="D1413" s="198">
        <f t="shared" si="43"/>
        <v>-2.4679260348050569E-3</v>
      </c>
    </row>
    <row r="1414" spans="1:4" outlineLevel="1" x14ac:dyDescent="0.25">
      <c r="A1414" s="194">
        <v>34876</v>
      </c>
      <c r="B1414" s="195">
        <v>544.13</v>
      </c>
      <c r="C1414" s="196">
        <f t="shared" si="42"/>
        <v>0.98984919321096576</v>
      </c>
      <c r="D1414" s="198">
        <f t="shared" si="43"/>
        <v>-1.0150806789034239E-2</v>
      </c>
    </row>
    <row r="1415" spans="1:4" outlineLevel="1" x14ac:dyDescent="0.25">
      <c r="A1415" s="194">
        <v>34877</v>
      </c>
      <c r="B1415" s="195">
        <v>542.42999999999995</v>
      </c>
      <c r="C1415" s="196">
        <f t="shared" si="42"/>
        <v>0.9968757466046716</v>
      </c>
      <c r="D1415" s="198">
        <f t="shared" si="43"/>
        <v>-3.1242533953284024E-3</v>
      </c>
    </row>
    <row r="1416" spans="1:4" outlineLevel="1" x14ac:dyDescent="0.25">
      <c r="A1416" s="194">
        <v>34878</v>
      </c>
      <c r="B1416" s="195">
        <v>544.73</v>
      </c>
      <c r="C1416" s="196">
        <f t="shared" si="42"/>
        <v>1.0042401784562065</v>
      </c>
      <c r="D1416" s="198">
        <f t="shared" si="43"/>
        <v>4.2401784562065004E-3</v>
      </c>
    </row>
    <row r="1417" spans="1:4" outlineLevel="1" x14ac:dyDescent="0.25">
      <c r="A1417" s="194">
        <v>34879</v>
      </c>
      <c r="B1417" s="195">
        <v>543.87</v>
      </c>
      <c r="C1417" s="196">
        <f t="shared" si="42"/>
        <v>0.998421236208764</v>
      </c>
      <c r="D1417" s="198">
        <f t="shared" si="43"/>
        <v>-1.5787637912360042E-3</v>
      </c>
    </row>
    <row r="1418" spans="1:4" outlineLevel="1" x14ac:dyDescent="0.25">
      <c r="A1418" s="194">
        <v>34880</v>
      </c>
      <c r="B1418" s="195">
        <v>544.75</v>
      </c>
      <c r="C1418" s="196">
        <f t="shared" si="42"/>
        <v>1.0016180337212937</v>
      </c>
      <c r="D1418" s="198">
        <f t="shared" si="43"/>
        <v>1.6180337212936546E-3</v>
      </c>
    </row>
    <row r="1419" spans="1:4" outlineLevel="1" x14ac:dyDescent="0.25">
      <c r="A1419" s="194">
        <v>34883</v>
      </c>
      <c r="B1419" s="195">
        <v>547.09</v>
      </c>
      <c r="C1419" s="196">
        <f t="shared" si="42"/>
        <v>1.0042955484167049</v>
      </c>
      <c r="D1419" s="198">
        <f t="shared" si="43"/>
        <v>4.2955484167048752E-3</v>
      </c>
    </row>
    <row r="1420" spans="1:4" outlineLevel="1" x14ac:dyDescent="0.25">
      <c r="A1420" s="194">
        <v>34885</v>
      </c>
      <c r="B1420" s="195">
        <v>547.26</v>
      </c>
      <c r="C1420" s="196">
        <f t="shared" si="42"/>
        <v>1.0003107349796194</v>
      </c>
      <c r="D1420" s="198">
        <f t="shared" si="43"/>
        <v>3.1073497961942032E-4</v>
      </c>
    </row>
    <row r="1421" spans="1:4" outlineLevel="1" x14ac:dyDescent="0.25">
      <c r="A1421" s="194">
        <v>34886</v>
      </c>
      <c r="B1421" s="195">
        <v>553.99</v>
      </c>
      <c r="C1421" s="196">
        <f t="shared" si="42"/>
        <v>1.0122976281840441</v>
      </c>
      <c r="D1421" s="198">
        <f t="shared" si="43"/>
        <v>1.2297628184044118E-2</v>
      </c>
    </row>
    <row r="1422" spans="1:4" outlineLevel="1" x14ac:dyDescent="0.25">
      <c r="A1422" s="194">
        <v>34887</v>
      </c>
      <c r="B1422" s="195">
        <v>556.37</v>
      </c>
      <c r="C1422" s="196">
        <f t="shared" si="42"/>
        <v>1.0042961064279139</v>
      </c>
      <c r="D1422" s="198">
        <f t="shared" si="43"/>
        <v>4.2961064279138927E-3</v>
      </c>
    </row>
    <row r="1423" spans="1:4" outlineLevel="1" x14ac:dyDescent="0.25">
      <c r="A1423" s="194">
        <v>34890</v>
      </c>
      <c r="B1423" s="195">
        <v>557.19000000000005</v>
      </c>
      <c r="C1423" s="196">
        <f t="shared" si="42"/>
        <v>1.0014738393515108</v>
      </c>
      <c r="D1423" s="198">
        <f t="shared" si="43"/>
        <v>1.4738393515107973E-3</v>
      </c>
    </row>
    <row r="1424" spans="1:4" outlineLevel="1" x14ac:dyDescent="0.25">
      <c r="A1424" s="194">
        <v>34891</v>
      </c>
      <c r="B1424" s="195">
        <v>554.78</v>
      </c>
      <c r="C1424" s="196">
        <f t="shared" si="42"/>
        <v>0.99567472495916998</v>
      </c>
      <c r="D1424" s="198">
        <f t="shared" si="43"/>
        <v>-4.3252750408300233E-3</v>
      </c>
    </row>
    <row r="1425" spans="1:4" outlineLevel="1" x14ac:dyDescent="0.25">
      <c r="A1425" s="194">
        <v>34892</v>
      </c>
      <c r="B1425" s="195">
        <v>560.89</v>
      </c>
      <c r="C1425" s="196">
        <f t="shared" si="42"/>
        <v>1.0110133746710408</v>
      </c>
      <c r="D1425" s="198">
        <f t="shared" si="43"/>
        <v>1.1013374671040799E-2</v>
      </c>
    </row>
    <row r="1426" spans="1:4" outlineLevel="1" x14ac:dyDescent="0.25">
      <c r="A1426" s="194">
        <v>34893</v>
      </c>
      <c r="B1426" s="195">
        <v>561</v>
      </c>
      <c r="C1426" s="196">
        <f t="shared" si="42"/>
        <v>1.0001961168856639</v>
      </c>
      <c r="D1426" s="198">
        <f t="shared" si="43"/>
        <v>1.9611688566389951E-4</v>
      </c>
    </row>
    <row r="1427" spans="1:4" outlineLevel="1" x14ac:dyDescent="0.25">
      <c r="A1427" s="194">
        <v>34894</v>
      </c>
      <c r="B1427" s="195">
        <v>559.89</v>
      </c>
      <c r="C1427" s="196">
        <f t="shared" si="42"/>
        <v>0.99802139037433157</v>
      </c>
      <c r="D1427" s="198">
        <f t="shared" si="43"/>
        <v>-1.978609625668426E-3</v>
      </c>
    </row>
    <row r="1428" spans="1:4" outlineLevel="1" x14ac:dyDescent="0.25">
      <c r="A1428" s="194">
        <v>34897</v>
      </c>
      <c r="B1428" s="195">
        <v>562.72</v>
      </c>
      <c r="C1428" s="196">
        <f t="shared" si="42"/>
        <v>1.005054564289414</v>
      </c>
      <c r="D1428" s="198">
        <f t="shared" si="43"/>
        <v>5.0545642894139764E-3</v>
      </c>
    </row>
    <row r="1429" spans="1:4" outlineLevel="1" x14ac:dyDescent="0.25">
      <c r="A1429" s="194">
        <v>34898</v>
      </c>
      <c r="B1429" s="195">
        <v>558.46</v>
      </c>
      <c r="C1429" s="196">
        <f t="shared" si="42"/>
        <v>0.99242962752345754</v>
      </c>
      <c r="D1429" s="198">
        <f t="shared" si="43"/>
        <v>-7.570372476542464E-3</v>
      </c>
    </row>
    <row r="1430" spans="1:4" outlineLevel="1" x14ac:dyDescent="0.25">
      <c r="A1430" s="194">
        <v>34899</v>
      </c>
      <c r="B1430" s="195">
        <v>550.98</v>
      </c>
      <c r="C1430" s="196">
        <f t="shared" si="42"/>
        <v>0.98660602370805428</v>
      </c>
      <c r="D1430" s="198">
        <f t="shared" si="43"/>
        <v>-1.3393976291945719E-2</v>
      </c>
    </row>
    <row r="1431" spans="1:4" outlineLevel="1" x14ac:dyDescent="0.25">
      <c r="A1431" s="194">
        <v>34900</v>
      </c>
      <c r="B1431" s="195">
        <v>553.54</v>
      </c>
      <c r="C1431" s="196">
        <f t="shared" si="42"/>
        <v>1.004646266652147</v>
      </c>
      <c r="D1431" s="198">
        <f t="shared" si="43"/>
        <v>4.6462666521469576E-3</v>
      </c>
    </row>
    <row r="1432" spans="1:4" outlineLevel="1" x14ac:dyDescent="0.25">
      <c r="A1432" s="194">
        <v>34901</v>
      </c>
      <c r="B1432" s="195">
        <v>553.62</v>
      </c>
      <c r="C1432" s="196">
        <f t="shared" si="42"/>
        <v>1.0001445243342848</v>
      </c>
      <c r="D1432" s="198">
        <f t="shared" si="43"/>
        <v>1.4452433428480127E-4</v>
      </c>
    </row>
    <row r="1433" spans="1:4" outlineLevel="1" x14ac:dyDescent="0.25">
      <c r="A1433" s="194">
        <v>34904</v>
      </c>
      <c r="B1433" s="195">
        <v>556.63</v>
      </c>
      <c r="C1433" s="196">
        <f t="shared" si="42"/>
        <v>1.0054369423069975</v>
      </c>
      <c r="D1433" s="198">
        <f t="shared" si="43"/>
        <v>5.4369423069975387E-3</v>
      </c>
    </row>
    <row r="1434" spans="1:4" outlineLevel="1" x14ac:dyDescent="0.25">
      <c r="A1434" s="194">
        <v>34905</v>
      </c>
      <c r="B1434" s="195">
        <v>561.1</v>
      </c>
      <c r="C1434" s="196">
        <f t="shared" si="42"/>
        <v>1.0080304690728132</v>
      </c>
      <c r="D1434" s="198">
        <f t="shared" si="43"/>
        <v>8.03046907281324E-3</v>
      </c>
    </row>
    <row r="1435" spans="1:4" outlineLevel="1" x14ac:dyDescent="0.25">
      <c r="A1435" s="194">
        <v>34906</v>
      </c>
      <c r="B1435" s="195">
        <v>561.61</v>
      </c>
      <c r="C1435" s="196">
        <f t="shared" si="42"/>
        <v>1.0009089288896809</v>
      </c>
      <c r="D1435" s="198">
        <f t="shared" si="43"/>
        <v>9.0892888968086005E-4</v>
      </c>
    </row>
    <row r="1436" spans="1:4" outlineLevel="1" x14ac:dyDescent="0.25">
      <c r="A1436" s="194">
        <v>34907</v>
      </c>
      <c r="B1436" s="195">
        <v>565.22</v>
      </c>
      <c r="C1436" s="196">
        <f t="shared" si="42"/>
        <v>1.0064279482202954</v>
      </c>
      <c r="D1436" s="198">
        <f t="shared" si="43"/>
        <v>6.4279482202953542E-3</v>
      </c>
    </row>
    <row r="1437" spans="1:4" outlineLevel="1" x14ac:dyDescent="0.25">
      <c r="A1437" s="194">
        <v>34908</v>
      </c>
      <c r="B1437" s="195">
        <v>562.92999999999995</v>
      </c>
      <c r="C1437" s="196">
        <f t="shared" ref="C1437:C1500" si="44">B1437/B1436</f>
        <v>0.99594848023778337</v>
      </c>
      <c r="D1437" s="198">
        <f t="shared" ref="D1437:D1500" si="45">C1437-1</f>
        <v>-4.0515197622166266E-3</v>
      </c>
    </row>
    <row r="1438" spans="1:4" outlineLevel="1" x14ac:dyDescent="0.25">
      <c r="A1438" s="194">
        <v>34911</v>
      </c>
      <c r="B1438" s="195">
        <v>562.05999999999995</v>
      </c>
      <c r="C1438" s="196">
        <f t="shared" si="44"/>
        <v>0.99845451477093061</v>
      </c>
      <c r="D1438" s="198">
        <f t="shared" si="45"/>
        <v>-1.5454852290693877E-3</v>
      </c>
    </row>
    <row r="1439" spans="1:4" outlineLevel="1" x14ac:dyDescent="0.25">
      <c r="A1439" s="194">
        <v>34912</v>
      </c>
      <c r="B1439" s="195">
        <v>559.64</v>
      </c>
      <c r="C1439" s="196">
        <f t="shared" si="44"/>
        <v>0.99569440984948232</v>
      </c>
      <c r="D1439" s="198">
        <f t="shared" si="45"/>
        <v>-4.3055901505176797E-3</v>
      </c>
    </row>
    <row r="1440" spans="1:4" outlineLevel="1" x14ac:dyDescent="0.25">
      <c r="A1440" s="194">
        <v>34913</v>
      </c>
      <c r="B1440" s="195">
        <v>558.79999999999995</v>
      </c>
      <c r="C1440" s="196">
        <f t="shared" si="44"/>
        <v>0.99849903509398896</v>
      </c>
      <c r="D1440" s="198">
        <f t="shared" si="45"/>
        <v>-1.5009649060110375E-3</v>
      </c>
    </row>
    <row r="1441" spans="1:4" outlineLevel="1" x14ac:dyDescent="0.25">
      <c r="A1441" s="194">
        <v>34914</v>
      </c>
      <c r="B1441" s="195">
        <v>558.75</v>
      </c>
      <c r="C1441" s="196">
        <f t="shared" si="44"/>
        <v>0.99991052254831791</v>
      </c>
      <c r="D1441" s="198">
        <f t="shared" si="45"/>
        <v>-8.9477451682085096E-5</v>
      </c>
    </row>
    <row r="1442" spans="1:4" outlineLevel="1" x14ac:dyDescent="0.25">
      <c r="A1442" s="194">
        <v>34915</v>
      </c>
      <c r="B1442" s="195">
        <v>558.94000000000005</v>
      </c>
      <c r="C1442" s="196">
        <f t="shared" si="44"/>
        <v>1.0003400447427293</v>
      </c>
      <c r="D1442" s="198">
        <f t="shared" si="45"/>
        <v>3.4004474272930629E-4</v>
      </c>
    </row>
    <row r="1443" spans="1:4" outlineLevel="1" x14ac:dyDescent="0.25">
      <c r="A1443" s="194">
        <v>34918</v>
      </c>
      <c r="B1443" s="195">
        <v>560.03</v>
      </c>
      <c r="C1443" s="196">
        <f t="shared" si="44"/>
        <v>1.0019501198697534</v>
      </c>
      <c r="D1443" s="198">
        <f t="shared" si="45"/>
        <v>1.9501198697533528E-3</v>
      </c>
    </row>
    <row r="1444" spans="1:4" outlineLevel="1" x14ac:dyDescent="0.25">
      <c r="A1444" s="194">
        <v>34919</v>
      </c>
      <c r="B1444" s="195">
        <v>560.39</v>
      </c>
      <c r="C1444" s="196">
        <f t="shared" si="44"/>
        <v>1.0006428227059265</v>
      </c>
      <c r="D1444" s="198">
        <f t="shared" si="45"/>
        <v>6.4282270592652679E-4</v>
      </c>
    </row>
    <row r="1445" spans="1:4" outlineLevel="1" x14ac:dyDescent="0.25">
      <c r="A1445" s="194">
        <v>34920</v>
      </c>
      <c r="B1445" s="195">
        <v>559.71</v>
      </c>
      <c r="C1445" s="196">
        <f t="shared" si="44"/>
        <v>0.99878655936044547</v>
      </c>
      <c r="D1445" s="198">
        <f t="shared" si="45"/>
        <v>-1.2134406395545305E-3</v>
      </c>
    </row>
    <row r="1446" spans="1:4" outlineLevel="1" x14ac:dyDescent="0.25">
      <c r="A1446" s="194">
        <v>34921</v>
      </c>
      <c r="B1446" s="195">
        <v>557.45000000000005</v>
      </c>
      <c r="C1446" s="196">
        <f t="shared" si="44"/>
        <v>0.99596219470797376</v>
      </c>
      <c r="D1446" s="198">
        <f t="shared" si="45"/>
        <v>-4.0378052920262419E-3</v>
      </c>
    </row>
    <row r="1447" spans="1:4" outlineLevel="1" x14ac:dyDescent="0.25">
      <c r="A1447" s="194">
        <v>34922</v>
      </c>
      <c r="B1447" s="195">
        <v>555.11</v>
      </c>
      <c r="C1447" s="196">
        <f t="shared" si="44"/>
        <v>0.99580231410888864</v>
      </c>
      <c r="D1447" s="198">
        <f t="shared" si="45"/>
        <v>-4.1976858911113579E-3</v>
      </c>
    </row>
    <row r="1448" spans="1:4" outlineLevel="1" x14ac:dyDescent="0.25">
      <c r="A1448" s="194">
        <v>34925</v>
      </c>
      <c r="B1448" s="195">
        <v>559.74</v>
      </c>
      <c r="C1448" s="196">
        <f t="shared" si="44"/>
        <v>1.0083406892327647</v>
      </c>
      <c r="D1448" s="198">
        <f t="shared" si="45"/>
        <v>8.3406892327646531E-3</v>
      </c>
    </row>
    <row r="1449" spans="1:4" outlineLevel="1" x14ac:dyDescent="0.25">
      <c r="A1449" s="194">
        <v>34926</v>
      </c>
      <c r="B1449" s="195">
        <v>558.57000000000005</v>
      </c>
      <c r="C1449" s="196">
        <f t="shared" si="44"/>
        <v>0.99790974380962594</v>
      </c>
      <c r="D1449" s="198">
        <f t="shared" si="45"/>
        <v>-2.0902561903740624E-3</v>
      </c>
    </row>
    <row r="1450" spans="1:4" outlineLevel="1" x14ac:dyDescent="0.25">
      <c r="A1450" s="194">
        <v>34927</v>
      </c>
      <c r="B1450" s="195">
        <v>559.97</v>
      </c>
      <c r="C1450" s="196">
        <f t="shared" si="44"/>
        <v>1.0025064002721233</v>
      </c>
      <c r="D1450" s="198">
        <f t="shared" si="45"/>
        <v>2.5064002721233436E-3</v>
      </c>
    </row>
    <row r="1451" spans="1:4" outlineLevel="1" x14ac:dyDescent="0.25">
      <c r="A1451" s="194">
        <v>34928</v>
      </c>
      <c r="B1451" s="195">
        <v>559.04</v>
      </c>
      <c r="C1451" s="196">
        <f t="shared" si="44"/>
        <v>0.99833919674268257</v>
      </c>
      <c r="D1451" s="198">
        <f t="shared" si="45"/>
        <v>-1.6608032573174336E-3</v>
      </c>
    </row>
    <row r="1452" spans="1:4" outlineLevel="1" x14ac:dyDescent="0.25">
      <c r="A1452" s="194">
        <v>34929</v>
      </c>
      <c r="B1452" s="195">
        <v>559.21</v>
      </c>
      <c r="C1452" s="196">
        <f t="shared" si="44"/>
        <v>1.000304092730395</v>
      </c>
      <c r="D1452" s="198">
        <f t="shared" si="45"/>
        <v>3.0409273039500029E-4</v>
      </c>
    </row>
    <row r="1453" spans="1:4" outlineLevel="1" x14ac:dyDescent="0.25">
      <c r="A1453" s="194">
        <v>34932</v>
      </c>
      <c r="B1453" s="195">
        <v>558.11</v>
      </c>
      <c r="C1453" s="196">
        <f t="shared" si="44"/>
        <v>0.99803293932511927</v>
      </c>
      <c r="D1453" s="198">
        <f t="shared" si="45"/>
        <v>-1.9670606748807273E-3</v>
      </c>
    </row>
    <row r="1454" spans="1:4" outlineLevel="1" x14ac:dyDescent="0.25">
      <c r="A1454" s="194">
        <v>34933</v>
      </c>
      <c r="B1454" s="195">
        <v>559.52</v>
      </c>
      <c r="C1454" s="196">
        <f t="shared" si="44"/>
        <v>1.0025263836878033</v>
      </c>
      <c r="D1454" s="198">
        <f t="shared" si="45"/>
        <v>2.5263836878033352E-3</v>
      </c>
    </row>
    <row r="1455" spans="1:4" outlineLevel="1" x14ac:dyDescent="0.25">
      <c r="A1455" s="194">
        <v>34934</v>
      </c>
      <c r="B1455" s="195">
        <v>557.14</v>
      </c>
      <c r="C1455" s="196">
        <f t="shared" si="44"/>
        <v>0.99574635401772948</v>
      </c>
      <c r="D1455" s="198">
        <f t="shared" si="45"/>
        <v>-4.2536459822705153E-3</v>
      </c>
    </row>
    <row r="1456" spans="1:4" outlineLevel="1" x14ac:dyDescent="0.25">
      <c r="A1456" s="194">
        <v>34935</v>
      </c>
      <c r="B1456" s="195">
        <v>557.46</v>
      </c>
      <c r="C1456" s="196">
        <f t="shared" si="44"/>
        <v>1.0005743619198049</v>
      </c>
      <c r="D1456" s="198">
        <f t="shared" si="45"/>
        <v>5.7436191980486662E-4</v>
      </c>
    </row>
    <row r="1457" spans="1:4" outlineLevel="1" x14ac:dyDescent="0.25">
      <c r="A1457" s="194">
        <v>34936</v>
      </c>
      <c r="B1457" s="195">
        <v>560.1</v>
      </c>
      <c r="C1457" s="196">
        <f t="shared" si="44"/>
        <v>1.0047357657948552</v>
      </c>
      <c r="D1457" s="198">
        <f t="shared" si="45"/>
        <v>4.7357657948552401E-3</v>
      </c>
    </row>
    <row r="1458" spans="1:4" outlineLevel="1" x14ac:dyDescent="0.25">
      <c r="A1458" s="194">
        <v>34939</v>
      </c>
      <c r="B1458" s="195">
        <v>559.04999999999995</v>
      </c>
      <c r="C1458" s="196">
        <f t="shared" si="44"/>
        <v>0.99812533476164955</v>
      </c>
      <c r="D1458" s="198">
        <f t="shared" si="45"/>
        <v>-1.8746652383504481E-3</v>
      </c>
    </row>
    <row r="1459" spans="1:4" outlineLevel="1" x14ac:dyDescent="0.25">
      <c r="A1459" s="194">
        <v>34940</v>
      </c>
      <c r="B1459" s="195">
        <v>560</v>
      </c>
      <c r="C1459" s="196">
        <f t="shared" si="44"/>
        <v>1.0016993113317236</v>
      </c>
      <c r="D1459" s="198">
        <f t="shared" si="45"/>
        <v>1.6993113317236297E-3</v>
      </c>
    </row>
    <row r="1460" spans="1:4" outlineLevel="1" x14ac:dyDescent="0.25">
      <c r="A1460" s="194">
        <v>34941</v>
      </c>
      <c r="B1460" s="195">
        <v>560.91999999999996</v>
      </c>
      <c r="C1460" s="196">
        <f t="shared" si="44"/>
        <v>1.0016428571428571</v>
      </c>
      <c r="D1460" s="198">
        <f t="shared" si="45"/>
        <v>1.6428571428570571E-3</v>
      </c>
    </row>
    <row r="1461" spans="1:4" outlineLevel="1" x14ac:dyDescent="0.25">
      <c r="A1461" s="194">
        <v>34942</v>
      </c>
      <c r="B1461" s="195">
        <v>561.88</v>
      </c>
      <c r="C1461" s="196">
        <f t="shared" si="44"/>
        <v>1.0017114740069886</v>
      </c>
      <c r="D1461" s="198">
        <f t="shared" si="45"/>
        <v>1.711474006988567E-3</v>
      </c>
    </row>
    <row r="1462" spans="1:4" outlineLevel="1" x14ac:dyDescent="0.25">
      <c r="A1462" s="194">
        <v>34943</v>
      </c>
      <c r="B1462" s="195">
        <v>563.84</v>
      </c>
      <c r="C1462" s="196">
        <f t="shared" si="44"/>
        <v>1.0034882893144443</v>
      </c>
      <c r="D1462" s="198">
        <f t="shared" si="45"/>
        <v>3.4882893144443372E-3</v>
      </c>
    </row>
    <row r="1463" spans="1:4" outlineLevel="1" x14ac:dyDescent="0.25">
      <c r="A1463" s="194">
        <v>34947</v>
      </c>
      <c r="B1463" s="195">
        <v>569.16999999999996</v>
      </c>
      <c r="C1463" s="196">
        <f t="shared" si="44"/>
        <v>1.0094530363223608</v>
      </c>
      <c r="D1463" s="198">
        <f t="shared" si="45"/>
        <v>9.4530363223608305E-3</v>
      </c>
    </row>
    <row r="1464" spans="1:4" outlineLevel="1" x14ac:dyDescent="0.25">
      <c r="A1464" s="194">
        <v>34948</v>
      </c>
      <c r="B1464" s="195">
        <v>570.16999999999996</v>
      </c>
      <c r="C1464" s="196">
        <f t="shared" si="44"/>
        <v>1.0017569443224343</v>
      </c>
      <c r="D1464" s="198">
        <f t="shared" si="45"/>
        <v>1.7569443224343395E-3</v>
      </c>
    </row>
    <row r="1465" spans="1:4" outlineLevel="1" x14ac:dyDescent="0.25">
      <c r="A1465" s="194">
        <v>34949</v>
      </c>
      <c r="B1465" s="195">
        <v>570.29</v>
      </c>
      <c r="C1465" s="196">
        <f t="shared" si="44"/>
        <v>1.0002104635459599</v>
      </c>
      <c r="D1465" s="198">
        <f t="shared" si="45"/>
        <v>2.1046354595988248E-4</v>
      </c>
    </row>
    <row r="1466" spans="1:4" outlineLevel="1" x14ac:dyDescent="0.25">
      <c r="A1466" s="194">
        <v>34950</v>
      </c>
      <c r="B1466" s="195">
        <v>572.67999999999995</v>
      </c>
      <c r="C1466" s="196">
        <f t="shared" si="44"/>
        <v>1.0041908502691612</v>
      </c>
      <c r="D1466" s="198">
        <f t="shared" si="45"/>
        <v>4.1908502691612171E-3</v>
      </c>
    </row>
    <row r="1467" spans="1:4" outlineLevel="1" x14ac:dyDescent="0.25">
      <c r="A1467" s="194">
        <v>34953</v>
      </c>
      <c r="B1467" s="195">
        <v>573.91</v>
      </c>
      <c r="C1467" s="196">
        <f t="shared" si="44"/>
        <v>1.0021477963260459</v>
      </c>
      <c r="D1467" s="198">
        <f t="shared" si="45"/>
        <v>2.1477963260458921E-3</v>
      </c>
    </row>
    <row r="1468" spans="1:4" outlineLevel="1" x14ac:dyDescent="0.25">
      <c r="A1468" s="194">
        <v>34954</v>
      </c>
      <c r="B1468" s="195">
        <v>576.51</v>
      </c>
      <c r="C1468" s="196">
        <f t="shared" si="44"/>
        <v>1.0045303270547647</v>
      </c>
      <c r="D1468" s="198">
        <f t="shared" si="45"/>
        <v>4.530327054764749E-3</v>
      </c>
    </row>
    <row r="1469" spans="1:4" outlineLevel="1" x14ac:dyDescent="0.25">
      <c r="A1469" s="194">
        <v>34955</v>
      </c>
      <c r="B1469" s="195">
        <v>578.77</v>
      </c>
      <c r="C1469" s="196">
        <f t="shared" si="44"/>
        <v>1.0039201401536832</v>
      </c>
      <c r="D1469" s="198">
        <f t="shared" si="45"/>
        <v>3.9201401536832492E-3</v>
      </c>
    </row>
    <row r="1470" spans="1:4" outlineLevel="1" x14ac:dyDescent="0.25">
      <c r="A1470" s="194">
        <v>34956</v>
      </c>
      <c r="B1470" s="195">
        <v>583.61</v>
      </c>
      <c r="C1470" s="196">
        <f t="shared" si="44"/>
        <v>1.008362561984899</v>
      </c>
      <c r="D1470" s="198">
        <f t="shared" si="45"/>
        <v>8.3625619848990418E-3</v>
      </c>
    </row>
    <row r="1471" spans="1:4" outlineLevel="1" x14ac:dyDescent="0.25">
      <c r="A1471" s="194">
        <v>34957</v>
      </c>
      <c r="B1471" s="195">
        <v>583.35</v>
      </c>
      <c r="C1471" s="196">
        <f t="shared" si="44"/>
        <v>0.99955449700998955</v>
      </c>
      <c r="D1471" s="198">
        <f t="shared" si="45"/>
        <v>-4.4550299001044902E-4</v>
      </c>
    </row>
    <row r="1472" spans="1:4" outlineLevel="1" x14ac:dyDescent="0.25">
      <c r="A1472" s="194">
        <v>34960</v>
      </c>
      <c r="B1472" s="195">
        <v>582.77</v>
      </c>
      <c r="C1472" s="196">
        <f t="shared" si="44"/>
        <v>0.99900574269306586</v>
      </c>
      <c r="D1472" s="198">
        <f t="shared" si="45"/>
        <v>-9.9425730693414316E-4</v>
      </c>
    </row>
    <row r="1473" spans="1:4" outlineLevel="1" x14ac:dyDescent="0.25">
      <c r="A1473" s="194">
        <v>34961</v>
      </c>
      <c r="B1473" s="195">
        <v>584.20000000000005</v>
      </c>
      <c r="C1473" s="196">
        <f t="shared" si="44"/>
        <v>1.0024537982394428</v>
      </c>
      <c r="D1473" s="198">
        <f t="shared" si="45"/>
        <v>2.453798239442806E-3</v>
      </c>
    </row>
    <row r="1474" spans="1:4" outlineLevel="1" x14ac:dyDescent="0.25">
      <c r="A1474" s="194">
        <v>34962</v>
      </c>
      <c r="B1474" s="195">
        <v>586.77</v>
      </c>
      <c r="C1474" s="196">
        <f t="shared" si="44"/>
        <v>1.004399178363574</v>
      </c>
      <c r="D1474" s="198">
        <f t="shared" si="45"/>
        <v>4.3991783635739523E-3</v>
      </c>
    </row>
    <row r="1475" spans="1:4" outlineLevel="1" x14ac:dyDescent="0.25">
      <c r="A1475" s="194">
        <v>34963</v>
      </c>
      <c r="B1475" s="195">
        <v>583</v>
      </c>
      <c r="C1475" s="196">
        <f t="shared" si="44"/>
        <v>0.99357499531332549</v>
      </c>
      <c r="D1475" s="198">
        <f t="shared" si="45"/>
        <v>-6.425004686674507E-3</v>
      </c>
    </row>
    <row r="1476" spans="1:4" outlineLevel="1" x14ac:dyDescent="0.25">
      <c r="A1476" s="194">
        <v>34964</v>
      </c>
      <c r="B1476" s="195">
        <v>581.73</v>
      </c>
      <c r="C1476" s="196">
        <f t="shared" si="44"/>
        <v>0.99782161234991429</v>
      </c>
      <c r="D1476" s="198">
        <f t="shared" si="45"/>
        <v>-2.1783876500857113E-3</v>
      </c>
    </row>
    <row r="1477" spans="1:4" outlineLevel="1" x14ac:dyDescent="0.25">
      <c r="A1477" s="194">
        <v>34967</v>
      </c>
      <c r="B1477" s="195">
        <v>581.80999999999995</v>
      </c>
      <c r="C1477" s="196">
        <f t="shared" si="44"/>
        <v>1.0001375208430026</v>
      </c>
      <c r="D1477" s="198">
        <f t="shared" si="45"/>
        <v>1.3752084300255873E-4</v>
      </c>
    </row>
    <row r="1478" spans="1:4" outlineLevel="1" x14ac:dyDescent="0.25">
      <c r="A1478" s="194">
        <v>34968</v>
      </c>
      <c r="B1478" s="195">
        <v>581.41</v>
      </c>
      <c r="C1478" s="196">
        <f t="shared" si="44"/>
        <v>0.99931249033189529</v>
      </c>
      <c r="D1478" s="198">
        <f t="shared" si="45"/>
        <v>-6.8750966810471326E-4</v>
      </c>
    </row>
    <row r="1479" spans="1:4" outlineLevel="1" x14ac:dyDescent="0.25">
      <c r="A1479" s="194">
        <v>34969</v>
      </c>
      <c r="B1479" s="195">
        <v>581.04</v>
      </c>
      <c r="C1479" s="196">
        <f t="shared" si="44"/>
        <v>0.99936361603687585</v>
      </c>
      <c r="D1479" s="198">
        <f t="shared" si="45"/>
        <v>-6.3638396312415413E-4</v>
      </c>
    </row>
    <row r="1480" spans="1:4" outlineLevel="1" x14ac:dyDescent="0.25">
      <c r="A1480" s="194">
        <v>34970</v>
      </c>
      <c r="B1480" s="195">
        <v>585.87</v>
      </c>
      <c r="C1480" s="196">
        <f t="shared" si="44"/>
        <v>1.0083126807104503</v>
      </c>
      <c r="D1480" s="198">
        <f t="shared" si="45"/>
        <v>8.3126807104503264E-3</v>
      </c>
    </row>
    <row r="1481" spans="1:4" outlineLevel="1" x14ac:dyDescent="0.25">
      <c r="A1481" s="194">
        <v>34971</v>
      </c>
      <c r="B1481" s="195">
        <v>584.41</v>
      </c>
      <c r="C1481" s="196">
        <f t="shared" si="44"/>
        <v>0.99750797958591486</v>
      </c>
      <c r="D1481" s="198">
        <f t="shared" si="45"/>
        <v>-2.4920204140851387E-3</v>
      </c>
    </row>
    <row r="1482" spans="1:4" outlineLevel="1" x14ac:dyDescent="0.25">
      <c r="A1482" s="194">
        <v>34974</v>
      </c>
      <c r="B1482" s="195">
        <v>581.72</v>
      </c>
      <c r="C1482" s="196">
        <f t="shared" si="44"/>
        <v>0.9953970671275304</v>
      </c>
      <c r="D1482" s="198">
        <f t="shared" si="45"/>
        <v>-4.6029328724696006E-3</v>
      </c>
    </row>
    <row r="1483" spans="1:4" outlineLevel="1" x14ac:dyDescent="0.25">
      <c r="A1483" s="194">
        <v>34975</v>
      </c>
      <c r="B1483" s="195">
        <v>582.34</v>
      </c>
      <c r="C1483" s="196">
        <f t="shared" si="44"/>
        <v>1.0010658048545693</v>
      </c>
      <c r="D1483" s="198">
        <f t="shared" si="45"/>
        <v>1.0658048545693077E-3</v>
      </c>
    </row>
    <row r="1484" spans="1:4" outlineLevel="1" x14ac:dyDescent="0.25">
      <c r="A1484" s="194">
        <v>34976</v>
      </c>
      <c r="B1484" s="195">
        <v>581.47</v>
      </c>
      <c r="C1484" s="196">
        <f t="shared" si="44"/>
        <v>0.99850602740666961</v>
      </c>
      <c r="D1484" s="198">
        <f t="shared" si="45"/>
        <v>-1.4939725933303949E-3</v>
      </c>
    </row>
    <row r="1485" spans="1:4" outlineLevel="1" x14ac:dyDescent="0.25">
      <c r="A1485" s="194">
        <v>34977</v>
      </c>
      <c r="B1485" s="195">
        <v>582.63</v>
      </c>
      <c r="C1485" s="196">
        <f t="shared" si="44"/>
        <v>1.0019949438492097</v>
      </c>
      <c r="D1485" s="198">
        <f t="shared" si="45"/>
        <v>1.9949438492097293E-3</v>
      </c>
    </row>
    <row r="1486" spans="1:4" outlineLevel="1" x14ac:dyDescent="0.25">
      <c r="A1486" s="194">
        <v>34978</v>
      </c>
      <c r="B1486" s="195">
        <v>582.49</v>
      </c>
      <c r="C1486" s="196">
        <f t="shared" si="44"/>
        <v>0.99975971027925103</v>
      </c>
      <c r="D1486" s="198">
        <f t="shared" si="45"/>
        <v>-2.4028972074896515E-4</v>
      </c>
    </row>
    <row r="1487" spans="1:4" outlineLevel="1" x14ac:dyDescent="0.25">
      <c r="A1487" s="194">
        <v>34981</v>
      </c>
      <c r="B1487" s="195">
        <v>578.37</v>
      </c>
      <c r="C1487" s="196">
        <f t="shared" si="44"/>
        <v>0.99292691720029524</v>
      </c>
      <c r="D1487" s="198">
        <f t="shared" si="45"/>
        <v>-7.0730827997047552E-3</v>
      </c>
    </row>
    <row r="1488" spans="1:4" outlineLevel="1" x14ac:dyDescent="0.25">
      <c r="A1488" s="194">
        <v>34982</v>
      </c>
      <c r="B1488" s="195">
        <v>577.52</v>
      </c>
      <c r="C1488" s="196">
        <f t="shared" si="44"/>
        <v>0.99853035254249001</v>
      </c>
      <c r="D1488" s="198">
        <f t="shared" si="45"/>
        <v>-1.4696474575099927E-3</v>
      </c>
    </row>
    <row r="1489" spans="1:4" outlineLevel="1" x14ac:dyDescent="0.25">
      <c r="A1489" s="194">
        <v>34983</v>
      </c>
      <c r="B1489" s="195">
        <v>579.46</v>
      </c>
      <c r="C1489" s="196">
        <f t="shared" si="44"/>
        <v>1.0033591910236876</v>
      </c>
      <c r="D1489" s="198">
        <f t="shared" si="45"/>
        <v>3.3591910236876465E-3</v>
      </c>
    </row>
    <row r="1490" spans="1:4" outlineLevel="1" x14ac:dyDescent="0.25">
      <c r="A1490" s="194">
        <v>34984</v>
      </c>
      <c r="B1490" s="195">
        <v>583.1</v>
      </c>
      <c r="C1490" s="196">
        <f t="shared" si="44"/>
        <v>1.0062817105581059</v>
      </c>
      <c r="D1490" s="198">
        <f t="shared" si="45"/>
        <v>6.2817105581058907E-3</v>
      </c>
    </row>
    <row r="1491" spans="1:4" outlineLevel="1" x14ac:dyDescent="0.25">
      <c r="A1491" s="194">
        <v>34985</v>
      </c>
      <c r="B1491" s="195">
        <v>584.5</v>
      </c>
      <c r="C1491" s="196">
        <f t="shared" si="44"/>
        <v>1.0024009603841537</v>
      </c>
      <c r="D1491" s="198">
        <f t="shared" si="45"/>
        <v>2.4009603841537164E-3</v>
      </c>
    </row>
    <row r="1492" spans="1:4" outlineLevel="1" x14ac:dyDescent="0.25">
      <c r="A1492" s="194">
        <v>34988</v>
      </c>
      <c r="B1492" s="195">
        <v>583.03</v>
      </c>
      <c r="C1492" s="196">
        <f t="shared" si="44"/>
        <v>0.99748502994011967</v>
      </c>
      <c r="D1492" s="198">
        <f t="shared" si="45"/>
        <v>-2.5149700598803282E-3</v>
      </c>
    </row>
    <row r="1493" spans="1:4" outlineLevel="1" x14ac:dyDescent="0.25">
      <c r="A1493" s="194">
        <v>34989</v>
      </c>
      <c r="B1493" s="195">
        <v>586.78</v>
      </c>
      <c r="C1493" s="196">
        <f t="shared" si="44"/>
        <v>1.0064319160249044</v>
      </c>
      <c r="D1493" s="198">
        <f t="shared" si="45"/>
        <v>6.4319160249044494E-3</v>
      </c>
    </row>
    <row r="1494" spans="1:4" outlineLevel="1" x14ac:dyDescent="0.25">
      <c r="A1494" s="194">
        <v>34990</v>
      </c>
      <c r="B1494" s="195">
        <v>587.44000000000005</v>
      </c>
      <c r="C1494" s="196">
        <f t="shared" si="44"/>
        <v>1.0011247827124308</v>
      </c>
      <c r="D1494" s="198">
        <f t="shared" si="45"/>
        <v>1.1247827124307719E-3</v>
      </c>
    </row>
    <row r="1495" spans="1:4" outlineLevel="1" x14ac:dyDescent="0.25">
      <c r="A1495" s="194">
        <v>34991</v>
      </c>
      <c r="B1495" s="195">
        <v>590.65</v>
      </c>
      <c r="C1495" s="196">
        <f t="shared" si="44"/>
        <v>1.0054643878523764</v>
      </c>
      <c r="D1495" s="198">
        <f t="shared" si="45"/>
        <v>5.4643878523763512E-3</v>
      </c>
    </row>
    <row r="1496" spans="1:4" outlineLevel="1" x14ac:dyDescent="0.25">
      <c r="A1496" s="194">
        <v>34992</v>
      </c>
      <c r="B1496" s="195">
        <v>587.46</v>
      </c>
      <c r="C1496" s="196">
        <f t="shared" si="44"/>
        <v>0.99459917040548562</v>
      </c>
      <c r="D1496" s="198">
        <f t="shared" si="45"/>
        <v>-5.4008295945143781E-3</v>
      </c>
    </row>
    <row r="1497" spans="1:4" outlineLevel="1" x14ac:dyDescent="0.25">
      <c r="A1497" s="194">
        <v>34995</v>
      </c>
      <c r="B1497" s="195">
        <v>585.05999999999995</v>
      </c>
      <c r="C1497" s="196">
        <f t="shared" si="44"/>
        <v>0.99591461546318027</v>
      </c>
      <c r="D1497" s="198">
        <f t="shared" si="45"/>
        <v>-4.085384536819725E-3</v>
      </c>
    </row>
    <row r="1498" spans="1:4" outlineLevel="1" x14ac:dyDescent="0.25">
      <c r="A1498" s="194">
        <v>34996</v>
      </c>
      <c r="B1498" s="195">
        <v>586.54</v>
      </c>
      <c r="C1498" s="196">
        <f t="shared" si="44"/>
        <v>1.0025296550781118</v>
      </c>
      <c r="D1498" s="198">
        <f t="shared" si="45"/>
        <v>2.5296550781117588E-3</v>
      </c>
    </row>
    <row r="1499" spans="1:4" outlineLevel="1" x14ac:dyDescent="0.25">
      <c r="A1499" s="194">
        <v>34997</v>
      </c>
      <c r="B1499" s="195">
        <v>582.47</v>
      </c>
      <c r="C1499" s="196">
        <f t="shared" si="44"/>
        <v>0.99306100180720847</v>
      </c>
      <c r="D1499" s="198">
        <f t="shared" si="45"/>
        <v>-6.9389981927915345E-3</v>
      </c>
    </row>
    <row r="1500" spans="1:4" outlineLevel="1" x14ac:dyDescent="0.25">
      <c r="A1500" s="194">
        <v>34998</v>
      </c>
      <c r="B1500" s="195">
        <v>576.72</v>
      </c>
      <c r="C1500" s="196">
        <f t="shared" si="44"/>
        <v>0.99012824694834067</v>
      </c>
      <c r="D1500" s="198">
        <f t="shared" si="45"/>
        <v>-9.8717530516593266E-3</v>
      </c>
    </row>
    <row r="1501" spans="1:4" outlineLevel="1" x14ac:dyDescent="0.25">
      <c r="A1501" s="194">
        <v>34999</v>
      </c>
      <c r="B1501" s="195">
        <v>579.70000000000005</v>
      </c>
      <c r="C1501" s="196">
        <f t="shared" ref="C1501:C1564" si="46">B1501/B1500</f>
        <v>1.0051671521708976</v>
      </c>
      <c r="D1501" s="198">
        <f t="shared" ref="D1501:D1564" si="47">C1501-1</f>
        <v>5.1671521708975821E-3</v>
      </c>
    </row>
    <row r="1502" spans="1:4" outlineLevel="1" x14ac:dyDescent="0.25">
      <c r="A1502" s="194">
        <v>35002</v>
      </c>
      <c r="B1502" s="195">
        <v>583.25</v>
      </c>
      <c r="C1502" s="196">
        <f t="shared" si="46"/>
        <v>1.0061238571675004</v>
      </c>
      <c r="D1502" s="198">
        <f t="shared" si="47"/>
        <v>6.1238571675004128E-3</v>
      </c>
    </row>
    <row r="1503" spans="1:4" outlineLevel="1" x14ac:dyDescent="0.25">
      <c r="A1503" s="194">
        <v>35003</v>
      </c>
      <c r="B1503" s="195">
        <v>581.5</v>
      </c>
      <c r="C1503" s="196">
        <f t="shared" si="46"/>
        <v>0.99699957136733819</v>
      </c>
      <c r="D1503" s="198">
        <f t="shared" si="47"/>
        <v>-3.0004286326618113E-3</v>
      </c>
    </row>
    <row r="1504" spans="1:4" outlineLevel="1" x14ac:dyDescent="0.25">
      <c r="A1504" s="194">
        <v>35004</v>
      </c>
      <c r="B1504" s="195">
        <v>584.22</v>
      </c>
      <c r="C1504" s="196">
        <f t="shared" si="46"/>
        <v>1.0046775580395528</v>
      </c>
      <c r="D1504" s="198">
        <f t="shared" si="47"/>
        <v>4.6775580395528316E-3</v>
      </c>
    </row>
    <row r="1505" spans="1:4" outlineLevel="1" x14ac:dyDescent="0.25">
      <c r="A1505" s="194">
        <v>35005</v>
      </c>
      <c r="B1505" s="195">
        <v>589.72</v>
      </c>
      <c r="C1505" s="196">
        <f t="shared" si="46"/>
        <v>1.0094142617507103</v>
      </c>
      <c r="D1505" s="198">
        <f t="shared" si="47"/>
        <v>9.4142617507102511E-3</v>
      </c>
    </row>
    <row r="1506" spans="1:4" outlineLevel="1" x14ac:dyDescent="0.25">
      <c r="A1506" s="194">
        <v>35006</v>
      </c>
      <c r="B1506" s="195">
        <v>590.57000000000005</v>
      </c>
      <c r="C1506" s="196">
        <f t="shared" si="46"/>
        <v>1.0014413620023062</v>
      </c>
      <c r="D1506" s="198">
        <f t="shared" si="47"/>
        <v>1.4413620023061569E-3</v>
      </c>
    </row>
    <row r="1507" spans="1:4" outlineLevel="1" x14ac:dyDescent="0.25">
      <c r="A1507" s="194">
        <v>35009</v>
      </c>
      <c r="B1507" s="195">
        <v>588.46</v>
      </c>
      <c r="C1507" s="196">
        <f t="shared" si="46"/>
        <v>0.99642718052051404</v>
      </c>
      <c r="D1507" s="198">
        <f t="shared" si="47"/>
        <v>-3.5728194794859558E-3</v>
      </c>
    </row>
    <row r="1508" spans="1:4" outlineLevel="1" x14ac:dyDescent="0.25">
      <c r="A1508" s="194">
        <v>35010</v>
      </c>
      <c r="B1508" s="195">
        <v>586.32000000000005</v>
      </c>
      <c r="C1508" s="196">
        <f t="shared" si="46"/>
        <v>0.99636338918533118</v>
      </c>
      <c r="D1508" s="198">
        <f t="shared" si="47"/>
        <v>-3.636610814668817E-3</v>
      </c>
    </row>
    <row r="1509" spans="1:4" outlineLevel="1" x14ac:dyDescent="0.25">
      <c r="A1509" s="194">
        <v>35011</v>
      </c>
      <c r="B1509" s="195">
        <v>591.71</v>
      </c>
      <c r="C1509" s="196">
        <f t="shared" si="46"/>
        <v>1.0091929321872015</v>
      </c>
      <c r="D1509" s="198">
        <f t="shared" si="47"/>
        <v>9.1929321872015191E-3</v>
      </c>
    </row>
    <row r="1510" spans="1:4" outlineLevel="1" x14ac:dyDescent="0.25">
      <c r="A1510" s="194">
        <v>35012</v>
      </c>
      <c r="B1510" s="195">
        <v>593.26</v>
      </c>
      <c r="C1510" s="196">
        <f t="shared" si="46"/>
        <v>1.0026195264572171</v>
      </c>
      <c r="D1510" s="198">
        <f t="shared" si="47"/>
        <v>2.6195264572170807E-3</v>
      </c>
    </row>
    <row r="1511" spans="1:4" outlineLevel="1" x14ac:dyDescent="0.25">
      <c r="A1511" s="194">
        <v>35013</v>
      </c>
      <c r="B1511" s="195">
        <v>592.72</v>
      </c>
      <c r="C1511" s="196">
        <f t="shared" si="46"/>
        <v>0.99908977514074782</v>
      </c>
      <c r="D1511" s="198">
        <f t="shared" si="47"/>
        <v>-9.1022485925218444E-4</v>
      </c>
    </row>
    <row r="1512" spans="1:4" outlineLevel="1" x14ac:dyDescent="0.25">
      <c r="A1512" s="194">
        <v>35016</v>
      </c>
      <c r="B1512" s="195">
        <v>592.29999999999995</v>
      </c>
      <c r="C1512" s="196">
        <f t="shared" si="46"/>
        <v>0.99929140234849501</v>
      </c>
      <c r="D1512" s="198">
        <f t="shared" si="47"/>
        <v>-7.085976515049941E-4</v>
      </c>
    </row>
    <row r="1513" spans="1:4" outlineLevel="1" x14ac:dyDescent="0.25">
      <c r="A1513" s="194">
        <v>35017</v>
      </c>
      <c r="B1513" s="195">
        <v>589.29</v>
      </c>
      <c r="C1513" s="196">
        <f t="shared" si="46"/>
        <v>0.99491811581968603</v>
      </c>
      <c r="D1513" s="198">
        <f t="shared" si="47"/>
        <v>-5.0818841803139669E-3</v>
      </c>
    </row>
    <row r="1514" spans="1:4" outlineLevel="1" x14ac:dyDescent="0.25">
      <c r="A1514" s="194">
        <v>35018</v>
      </c>
      <c r="B1514" s="195">
        <v>593.96</v>
      </c>
      <c r="C1514" s="196">
        <f t="shared" si="46"/>
        <v>1.007924790850006</v>
      </c>
      <c r="D1514" s="198">
        <f t="shared" si="47"/>
        <v>7.9247908500059694E-3</v>
      </c>
    </row>
    <row r="1515" spans="1:4" outlineLevel="1" x14ac:dyDescent="0.25">
      <c r="A1515" s="194">
        <v>35019</v>
      </c>
      <c r="B1515" s="195">
        <v>597.34</v>
      </c>
      <c r="C1515" s="196">
        <f t="shared" si="46"/>
        <v>1.0056906188968955</v>
      </c>
      <c r="D1515" s="198">
        <f t="shared" si="47"/>
        <v>5.6906188968954829E-3</v>
      </c>
    </row>
    <row r="1516" spans="1:4" outlineLevel="1" x14ac:dyDescent="0.25">
      <c r="A1516" s="194">
        <v>35020</v>
      </c>
      <c r="B1516" s="195">
        <v>600.07000000000005</v>
      </c>
      <c r="C1516" s="196">
        <f t="shared" si="46"/>
        <v>1.0045702614926173</v>
      </c>
      <c r="D1516" s="198">
        <f t="shared" si="47"/>
        <v>4.5702614926173002E-3</v>
      </c>
    </row>
    <row r="1517" spans="1:4" outlineLevel="1" x14ac:dyDescent="0.25">
      <c r="A1517" s="194">
        <v>35023</v>
      </c>
      <c r="B1517" s="195">
        <v>596.85</v>
      </c>
      <c r="C1517" s="196">
        <f t="shared" si="46"/>
        <v>0.99463395937140664</v>
      </c>
      <c r="D1517" s="198">
        <f t="shared" si="47"/>
        <v>-5.3660406285933604E-3</v>
      </c>
    </row>
    <row r="1518" spans="1:4" outlineLevel="1" x14ac:dyDescent="0.25">
      <c r="A1518" s="194">
        <v>35024</v>
      </c>
      <c r="B1518" s="195">
        <v>600.24</v>
      </c>
      <c r="C1518" s="196">
        <f t="shared" si="46"/>
        <v>1.0056798190500125</v>
      </c>
      <c r="D1518" s="198">
        <f t="shared" si="47"/>
        <v>5.679819050012469E-3</v>
      </c>
    </row>
    <row r="1519" spans="1:4" outlineLevel="1" x14ac:dyDescent="0.25">
      <c r="A1519" s="194">
        <v>35025</v>
      </c>
      <c r="B1519" s="195">
        <v>598.4</v>
      </c>
      <c r="C1519" s="196">
        <f t="shared" si="46"/>
        <v>0.99693455950952947</v>
      </c>
      <c r="D1519" s="198">
        <f t="shared" si="47"/>
        <v>-3.0654404904705279E-3</v>
      </c>
    </row>
    <row r="1520" spans="1:4" outlineLevel="1" x14ac:dyDescent="0.25">
      <c r="A1520" s="194">
        <v>35027</v>
      </c>
      <c r="B1520" s="195">
        <v>599.97</v>
      </c>
      <c r="C1520" s="196">
        <f t="shared" si="46"/>
        <v>1.0026236631016043</v>
      </c>
      <c r="D1520" s="198">
        <f t="shared" si="47"/>
        <v>2.6236631016043344E-3</v>
      </c>
    </row>
    <row r="1521" spans="1:4" outlineLevel="1" x14ac:dyDescent="0.25">
      <c r="A1521" s="194">
        <v>35030</v>
      </c>
      <c r="B1521" s="195">
        <v>601.32000000000005</v>
      </c>
      <c r="C1521" s="196">
        <f t="shared" si="46"/>
        <v>1.0022501125056253</v>
      </c>
      <c r="D1521" s="198">
        <f t="shared" si="47"/>
        <v>2.2501125056253457E-3</v>
      </c>
    </row>
    <row r="1522" spans="1:4" outlineLevel="1" x14ac:dyDescent="0.25">
      <c r="A1522" s="194">
        <v>35031</v>
      </c>
      <c r="B1522" s="195">
        <v>606.45000000000005</v>
      </c>
      <c r="C1522" s="196">
        <f t="shared" si="46"/>
        <v>1.0085312312911594</v>
      </c>
      <c r="D1522" s="198">
        <f t="shared" si="47"/>
        <v>8.5312312911594024E-3</v>
      </c>
    </row>
    <row r="1523" spans="1:4" outlineLevel="1" x14ac:dyDescent="0.25">
      <c r="A1523" s="194">
        <v>35032</v>
      </c>
      <c r="B1523" s="195">
        <v>607.64</v>
      </c>
      <c r="C1523" s="196">
        <f t="shared" si="46"/>
        <v>1.0019622392612746</v>
      </c>
      <c r="D1523" s="198">
        <f t="shared" si="47"/>
        <v>1.9622392612745898E-3</v>
      </c>
    </row>
    <row r="1524" spans="1:4" outlineLevel="1" x14ac:dyDescent="0.25">
      <c r="A1524" s="194">
        <v>35033</v>
      </c>
      <c r="B1524" s="195">
        <v>605.37</v>
      </c>
      <c r="C1524" s="196">
        <f t="shared" si="46"/>
        <v>0.99626423540254105</v>
      </c>
      <c r="D1524" s="198">
        <f t="shared" si="47"/>
        <v>-3.735764597458946E-3</v>
      </c>
    </row>
    <row r="1525" spans="1:4" outlineLevel="1" x14ac:dyDescent="0.25">
      <c r="A1525" s="194">
        <v>35034</v>
      </c>
      <c r="B1525" s="195">
        <v>606.98</v>
      </c>
      <c r="C1525" s="196">
        <f t="shared" si="46"/>
        <v>1.0026595305350448</v>
      </c>
      <c r="D1525" s="198">
        <f t="shared" si="47"/>
        <v>2.6595305350447518E-3</v>
      </c>
    </row>
    <row r="1526" spans="1:4" outlineLevel="1" x14ac:dyDescent="0.25">
      <c r="A1526" s="194">
        <v>35037</v>
      </c>
      <c r="B1526" s="195">
        <v>613.67999999999995</v>
      </c>
      <c r="C1526" s="196">
        <f t="shared" si="46"/>
        <v>1.0110382549672146</v>
      </c>
      <c r="D1526" s="198">
        <f t="shared" si="47"/>
        <v>1.1038254967214556E-2</v>
      </c>
    </row>
    <row r="1527" spans="1:4" outlineLevel="1" x14ac:dyDescent="0.25">
      <c r="A1527" s="194">
        <v>35038</v>
      </c>
      <c r="B1527" s="195">
        <v>617.67999999999995</v>
      </c>
      <c r="C1527" s="196">
        <f t="shared" si="46"/>
        <v>1.0065180550123842</v>
      </c>
      <c r="D1527" s="198">
        <f t="shared" si="47"/>
        <v>6.5180550123842274E-3</v>
      </c>
    </row>
    <row r="1528" spans="1:4" outlineLevel="1" x14ac:dyDescent="0.25">
      <c r="A1528" s="194">
        <v>35039</v>
      </c>
      <c r="B1528" s="195">
        <v>620.17999999999995</v>
      </c>
      <c r="C1528" s="196">
        <f t="shared" si="46"/>
        <v>1.0040474031861157</v>
      </c>
      <c r="D1528" s="198">
        <f t="shared" si="47"/>
        <v>4.0474031861157389E-3</v>
      </c>
    </row>
    <row r="1529" spans="1:4" outlineLevel="1" x14ac:dyDescent="0.25">
      <c r="A1529" s="194">
        <v>35040</v>
      </c>
      <c r="B1529" s="195">
        <v>616.16999999999996</v>
      </c>
      <c r="C1529" s="196">
        <f t="shared" si="46"/>
        <v>0.99353413525105616</v>
      </c>
      <c r="D1529" s="198">
        <f t="shared" si="47"/>
        <v>-6.4658647489438392E-3</v>
      </c>
    </row>
    <row r="1530" spans="1:4" outlineLevel="1" x14ac:dyDescent="0.25">
      <c r="A1530" s="194">
        <v>35041</v>
      </c>
      <c r="B1530" s="195">
        <v>617.48</v>
      </c>
      <c r="C1530" s="196">
        <f t="shared" si="46"/>
        <v>1.002126036645731</v>
      </c>
      <c r="D1530" s="198">
        <f t="shared" si="47"/>
        <v>2.1260366457309665E-3</v>
      </c>
    </row>
    <row r="1531" spans="1:4" outlineLevel="1" x14ac:dyDescent="0.25">
      <c r="A1531" s="194">
        <v>35044</v>
      </c>
      <c r="B1531" s="195">
        <v>619.52</v>
      </c>
      <c r="C1531" s="196">
        <f t="shared" si="46"/>
        <v>1.0033037507287685</v>
      </c>
      <c r="D1531" s="198">
        <f t="shared" si="47"/>
        <v>3.3037507287685397E-3</v>
      </c>
    </row>
    <row r="1532" spans="1:4" outlineLevel="1" x14ac:dyDescent="0.25">
      <c r="A1532" s="194">
        <v>35045</v>
      </c>
      <c r="B1532" s="195">
        <v>618.78</v>
      </c>
      <c r="C1532" s="196">
        <f t="shared" si="46"/>
        <v>0.99880552685950408</v>
      </c>
      <c r="D1532" s="198">
        <f t="shared" si="47"/>
        <v>-1.1944731404959219E-3</v>
      </c>
    </row>
    <row r="1533" spans="1:4" outlineLevel="1" x14ac:dyDescent="0.25">
      <c r="A1533" s="194">
        <v>35046</v>
      </c>
      <c r="B1533" s="195">
        <v>621.69000000000005</v>
      </c>
      <c r="C1533" s="196">
        <f t="shared" si="46"/>
        <v>1.0047028022883739</v>
      </c>
      <c r="D1533" s="198">
        <f t="shared" si="47"/>
        <v>4.7028022883739418E-3</v>
      </c>
    </row>
    <row r="1534" spans="1:4" outlineLevel="1" x14ac:dyDescent="0.25">
      <c r="A1534" s="194">
        <v>35047</v>
      </c>
      <c r="B1534" s="195">
        <v>616.91999999999996</v>
      </c>
      <c r="C1534" s="196">
        <f t="shared" si="46"/>
        <v>0.99232736572890012</v>
      </c>
      <c r="D1534" s="198">
        <f t="shared" si="47"/>
        <v>-7.6726342710998763E-3</v>
      </c>
    </row>
    <row r="1535" spans="1:4" outlineLevel="1" x14ac:dyDescent="0.25">
      <c r="A1535" s="194">
        <v>35048</v>
      </c>
      <c r="B1535" s="195">
        <v>616.34</v>
      </c>
      <c r="C1535" s="196">
        <f t="shared" si="46"/>
        <v>0.99905984568501605</v>
      </c>
      <c r="D1535" s="198">
        <f t="shared" si="47"/>
        <v>-9.4015431498395419E-4</v>
      </c>
    </row>
    <row r="1536" spans="1:4" outlineLevel="1" x14ac:dyDescent="0.25">
      <c r="A1536" s="194">
        <v>35051</v>
      </c>
      <c r="B1536" s="195">
        <v>606.80999999999995</v>
      </c>
      <c r="C1536" s="196">
        <f t="shared" si="46"/>
        <v>0.98453775513515251</v>
      </c>
      <c r="D1536" s="198">
        <f t="shared" si="47"/>
        <v>-1.5462244864847485E-2</v>
      </c>
    </row>
    <row r="1537" spans="1:4" outlineLevel="1" x14ac:dyDescent="0.25">
      <c r="A1537" s="194">
        <v>35052</v>
      </c>
      <c r="B1537" s="195">
        <v>611.92999999999995</v>
      </c>
      <c r="C1537" s="196">
        <f t="shared" si="46"/>
        <v>1.0084375669484682</v>
      </c>
      <c r="D1537" s="198">
        <f t="shared" si="47"/>
        <v>8.4375669484682003E-3</v>
      </c>
    </row>
    <row r="1538" spans="1:4" outlineLevel="1" x14ac:dyDescent="0.25">
      <c r="A1538" s="194">
        <v>35053</v>
      </c>
      <c r="B1538" s="195">
        <v>605.94000000000005</v>
      </c>
      <c r="C1538" s="196">
        <f t="shared" si="46"/>
        <v>0.99021129867795354</v>
      </c>
      <c r="D1538" s="198">
        <f t="shared" si="47"/>
        <v>-9.7887013220464558E-3</v>
      </c>
    </row>
    <row r="1539" spans="1:4" outlineLevel="1" x14ac:dyDescent="0.25">
      <c r="A1539" s="194">
        <v>35054</v>
      </c>
      <c r="B1539" s="195">
        <v>610.49</v>
      </c>
      <c r="C1539" s="196">
        <f t="shared" si="46"/>
        <v>1.0075089942898636</v>
      </c>
      <c r="D1539" s="198">
        <f t="shared" si="47"/>
        <v>7.5089942898636242E-3</v>
      </c>
    </row>
    <row r="1540" spans="1:4" outlineLevel="1" x14ac:dyDescent="0.25">
      <c r="A1540" s="194">
        <v>35055</v>
      </c>
      <c r="B1540" s="195">
        <v>611.95000000000005</v>
      </c>
      <c r="C1540" s="196">
        <f t="shared" si="46"/>
        <v>1.0023915215646448</v>
      </c>
      <c r="D1540" s="198">
        <f t="shared" si="47"/>
        <v>2.3915215646448384E-3</v>
      </c>
    </row>
    <row r="1541" spans="1:4" outlineLevel="1" x14ac:dyDescent="0.25">
      <c r="A1541" s="194">
        <v>35059</v>
      </c>
      <c r="B1541" s="195">
        <v>614.29999999999995</v>
      </c>
      <c r="C1541" s="196">
        <f t="shared" si="46"/>
        <v>1.0038401830214885</v>
      </c>
      <c r="D1541" s="198">
        <f t="shared" si="47"/>
        <v>3.8401830214884747E-3</v>
      </c>
    </row>
    <row r="1542" spans="1:4" outlineLevel="1" x14ac:dyDescent="0.25">
      <c r="A1542" s="194">
        <v>35060</v>
      </c>
      <c r="B1542" s="195">
        <v>614.53</v>
      </c>
      <c r="C1542" s="196">
        <f t="shared" si="46"/>
        <v>1.0003744098974443</v>
      </c>
      <c r="D1542" s="198">
        <f t="shared" si="47"/>
        <v>3.7440989744430553E-4</v>
      </c>
    </row>
    <row r="1543" spans="1:4" outlineLevel="1" x14ac:dyDescent="0.25">
      <c r="A1543" s="194">
        <v>35061</v>
      </c>
      <c r="B1543" s="195">
        <v>614.12</v>
      </c>
      <c r="C1543" s="196">
        <f t="shared" si="46"/>
        <v>0.9993328234585781</v>
      </c>
      <c r="D1543" s="198">
        <f t="shared" si="47"/>
        <v>-6.6717654142189886E-4</v>
      </c>
    </row>
    <row r="1544" spans="1:4" outlineLevel="1" x14ac:dyDescent="0.25">
      <c r="A1544" s="194">
        <v>35062</v>
      </c>
      <c r="B1544" s="195">
        <v>615.92999999999995</v>
      </c>
      <c r="C1544" s="196">
        <f t="shared" si="46"/>
        <v>1.0029473067152999</v>
      </c>
      <c r="D1544" s="198">
        <f t="shared" si="47"/>
        <v>2.9473067152998578E-3</v>
      </c>
    </row>
    <row r="1545" spans="1:4" outlineLevel="1" x14ac:dyDescent="0.25">
      <c r="A1545" s="194">
        <v>35066</v>
      </c>
      <c r="B1545" s="195">
        <v>620.73</v>
      </c>
      <c r="C1545" s="196">
        <f t="shared" si="46"/>
        <v>1.007793093371</v>
      </c>
      <c r="D1545" s="198">
        <f t="shared" si="47"/>
        <v>7.7930933709999817E-3</v>
      </c>
    </row>
    <row r="1546" spans="1:4" outlineLevel="1" x14ac:dyDescent="0.25">
      <c r="A1546" s="194">
        <v>35067</v>
      </c>
      <c r="B1546" s="195">
        <v>621.32000000000005</v>
      </c>
      <c r="C1546" s="196">
        <f t="shared" si="46"/>
        <v>1.0009504937734603</v>
      </c>
      <c r="D1546" s="198">
        <f t="shared" si="47"/>
        <v>9.5049377346034802E-4</v>
      </c>
    </row>
    <row r="1547" spans="1:4" outlineLevel="1" x14ac:dyDescent="0.25">
      <c r="A1547" s="194">
        <v>35068</v>
      </c>
      <c r="B1547" s="195">
        <v>617.70000000000005</v>
      </c>
      <c r="C1547" s="196">
        <f t="shared" si="46"/>
        <v>0.99417369471447881</v>
      </c>
      <c r="D1547" s="198">
        <f t="shared" si="47"/>
        <v>-5.8263052855211939E-3</v>
      </c>
    </row>
    <row r="1548" spans="1:4" outlineLevel="1" x14ac:dyDescent="0.25">
      <c r="A1548" s="194">
        <v>35069</v>
      </c>
      <c r="B1548" s="195">
        <v>616.71</v>
      </c>
      <c r="C1548" s="196">
        <f t="shared" si="46"/>
        <v>0.99839728023312291</v>
      </c>
      <c r="D1548" s="198">
        <f t="shared" si="47"/>
        <v>-1.6027197668770921E-3</v>
      </c>
    </row>
    <row r="1549" spans="1:4" outlineLevel="1" x14ac:dyDescent="0.25">
      <c r="A1549" s="194">
        <v>35072</v>
      </c>
      <c r="B1549" s="195">
        <v>618.46</v>
      </c>
      <c r="C1549" s="196">
        <f t="shared" si="46"/>
        <v>1.0028376384362181</v>
      </c>
      <c r="D1549" s="198">
        <f t="shared" si="47"/>
        <v>2.8376384362180929E-3</v>
      </c>
    </row>
    <row r="1550" spans="1:4" outlineLevel="1" x14ac:dyDescent="0.25">
      <c r="A1550" s="194">
        <v>35073</v>
      </c>
      <c r="B1550" s="195">
        <v>609.45000000000005</v>
      </c>
      <c r="C1550" s="196">
        <f t="shared" si="46"/>
        <v>0.98543155579989006</v>
      </c>
      <c r="D1550" s="198">
        <f t="shared" si="47"/>
        <v>-1.4568444200109942E-2</v>
      </c>
    </row>
    <row r="1551" spans="1:4" outlineLevel="1" x14ac:dyDescent="0.25">
      <c r="A1551" s="194">
        <v>35074</v>
      </c>
      <c r="B1551" s="195">
        <v>598.48</v>
      </c>
      <c r="C1551" s="196">
        <f t="shared" si="46"/>
        <v>0.98200016408236934</v>
      </c>
      <c r="D1551" s="198">
        <f t="shared" si="47"/>
        <v>-1.7999835917630658E-2</v>
      </c>
    </row>
    <row r="1552" spans="1:4" outlineLevel="1" x14ac:dyDescent="0.25">
      <c r="A1552" s="194">
        <v>35075</v>
      </c>
      <c r="B1552" s="195">
        <v>602.69000000000005</v>
      </c>
      <c r="C1552" s="196">
        <f t="shared" si="46"/>
        <v>1.0070344873679991</v>
      </c>
      <c r="D1552" s="198">
        <f t="shared" si="47"/>
        <v>7.0344873679990538E-3</v>
      </c>
    </row>
    <row r="1553" spans="1:4" outlineLevel="1" x14ac:dyDescent="0.25">
      <c r="A1553" s="194">
        <v>35076</v>
      </c>
      <c r="B1553" s="195">
        <v>601.80999999999995</v>
      </c>
      <c r="C1553" s="196">
        <f t="shared" si="46"/>
        <v>0.99853987954006185</v>
      </c>
      <c r="D1553" s="198">
        <f t="shared" si="47"/>
        <v>-1.4601204599381523E-3</v>
      </c>
    </row>
    <row r="1554" spans="1:4" outlineLevel="1" x14ac:dyDescent="0.25">
      <c r="A1554" s="194">
        <v>35079</v>
      </c>
      <c r="B1554" s="195">
        <v>599.82000000000005</v>
      </c>
      <c r="C1554" s="196">
        <f t="shared" si="46"/>
        <v>0.99669330851930027</v>
      </c>
      <c r="D1554" s="198">
        <f t="shared" si="47"/>
        <v>-3.3066914806997305E-3</v>
      </c>
    </row>
    <row r="1555" spans="1:4" outlineLevel="1" x14ac:dyDescent="0.25">
      <c r="A1555" s="194">
        <v>35080</v>
      </c>
      <c r="B1555" s="195">
        <v>608.44000000000005</v>
      </c>
      <c r="C1555" s="196">
        <f t="shared" si="46"/>
        <v>1.0143709779600547</v>
      </c>
      <c r="D1555" s="198">
        <f t="shared" si="47"/>
        <v>1.4370977960054709E-2</v>
      </c>
    </row>
    <row r="1556" spans="1:4" outlineLevel="1" x14ac:dyDescent="0.25">
      <c r="A1556" s="194">
        <v>35081</v>
      </c>
      <c r="B1556" s="195">
        <v>606.37</v>
      </c>
      <c r="C1556" s="196">
        <f t="shared" si="46"/>
        <v>0.99659785681414759</v>
      </c>
      <c r="D1556" s="198">
        <f t="shared" si="47"/>
        <v>-3.4021431858524132E-3</v>
      </c>
    </row>
    <row r="1557" spans="1:4" outlineLevel="1" x14ac:dyDescent="0.25">
      <c r="A1557" s="194">
        <v>35082</v>
      </c>
      <c r="B1557" s="195">
        <v>608.24</v>
      </c>
      <c r="C1557" s="196">
        <f t="shared" si="46"/>
        <v>1.0030839256559527</v>
      </c>
      <c r="D1557" s="198">
        <f t="shared" si="47"/>
        <v>3.0839256559527239E-3</v>
      </c>
    </row>
    <row r="1558" spans="1:4" outlineLevel="1" x14ac:dyDescent="0.25">
      <c r="A1558" s="194">
        <v>35083</v>
      </c>
      <c r="B1558" s="195">
        <v>611.83000000000004</v>
      </c>
      <c r="C1558" s="196">
        <f t="shared" si="46"/>
        <v>1.0059022754175984</v>
      </c>
      <c r="D1558" s="198">
        <f t="shared" si="47"/>
        <v>5.9022754175983572E-3</v>
      </c>
    </row>
    <row r="1559" spans="1:4" outlineLevel="1" x14ac:dyDescent="0.25">
      <c r="A1559" s="194">
        <v>35086</v>
      </c>
      <c r="B1559" s="195">
        <v>613.4</v>
      </c>
      <c r="C1559" s="196">
        <f t="shared" si="46"/>
        <v>1.0025660722749783</v>
      </c>
      <c r="D1559" s="198">
        <f t="shared" si="47"/>
        <v>2.5660722749782927E-3</v>
      </c>
    </row>
    <row r="1560" spans="1:4" outlineLevel="1" x14ac:dyDescent="0.25">
      <c r="A1560" s="194">
        <v>35087</v>
      </c>
      <c r="B1560" s="195">
        <v>612.79</v>
      </c>
      <c r="C1560" s="196">
        <f t="shared" si="46"/>
        <v>0.99900554287577437</v>
      </c>
      <c r="D1560" s="198">
        <f t="shared" si="47"/>
        <v>-9.9445712422563393E-4</v>
      </c>
    </row>
    <row r="1561" spans="1:4" outlineLevel="1" x14ac:dyDescent="0.25">
      <c r="A1561" s="194">
        <v>35088</v>
      </c>
      <c r="B1561" s="195">
        <v>619.96</v>
      </c>
      <c r="C1561" s="196">
        <f t="shared" si="46"/>
        <v>1.0117005825813086</v>
      </c>
      <c r="D1561" s="198">
        <f t="shared" si="47"/>
        <v>1.1700582581308572E-2</v>
      </c>
    </row>
    <row r="1562" spans="1:4" outlineLevel="1" x14ac:dyDescent="0.25">
      <c r="A1562" s="194">
        <v>35089</v>
      </c>
      <c r="B1562" s="195">
        <v>617.03</v>
      </c>
      <c r="C1562" s="196">
        <f t="shared" si="46"/>
        <v>0.9952738886379765</v>
      </c>
      <c r="D1562" s="198">
        <f t="shared" si="47"/>
        <v>-4.7261113620234996E-3</v>
      </c>
    </row>
    <row r="1563" spans="1:4" outlineLevel="1" x14ac:dyDescent="0.25">
      <c r="A1563" s="194">
        <v>35090</v>
      </c>
      <c r="B1563" s="195">
        <v>621.62</v>
      </c>
      <c r="C1563" s="196">
        <f t="shared" si="46"/>
        <v>1.0074388603471469</v>
      </c>
      <c r="D1563" s="198">
        <f t="shared" si="47"/>
        <v>7.4388603471469139E-3</v>
      </c>
    </row>
    <row r="1564" spans="1:4" outlineLevel="1" x14ac:dyDescent="0.25">
      <c r="A1564" s="194">
        <v>35093</v>
      </c>
      <c r="B1564" s="195">
        <v>624.22</v>
      </c>
      <c r="C1564" s="196">
        <f t="shared" si="46"/>
        <v>1.0041826196068337</v>
      </c>
      <c r="D1564" s="198">
        <f t="shared" si="47"/>
        <v>4.1826196068337484E-3</v>
      </c>
    </row>
    <row r="1565" spans="1:4" outlineLevel="1" x14ac:dyDescent="0.25">
      <c r="A1565" s="194">
        <v>35094</v>
      </c>
      <c r="B1565" s="195">
        <v>630.15</v>
      </c>
      <c r="C1565" s="196">
        <f t="shared" ref="C1565:C1628" si="48">B1565/B1564</f>
        <v>1.0094998558200634</v>
      </c>
      <c r="D1565" s="198">
        <f t="shared" ref="D1565:D1628" si="49">C1565-1</f>
        <v>9.4998558200634076E-3</v>
      </c>
    </row>
    <row r="1566" spans="1:4" outlineLevel="1" x14ac:dyDescent="0.25">
      <c r="A1566" s="194">
        <v>35095</v>
      </c>
      <c r="B1566" s="195">
        <v>636.02</v>
      </c>
      <c r="C1566" s="196">
        <f t="shared" si="48"/>
        <v>1.0093152424026026</v>
      </c>
      <c r="D1566" s="198">
        <f t="shared" si="49"/>
        <v>9.3152424026026193E-3</v>
      </c>
    </row>
    <row r="1567" spans="1:4" outlineLevel="1" x14ac:dyDescent="0.25">
      <c r="A1567" s="194">
        <v>35096</v>
      </c>
      <c r="B1567" s="195">
        <v>638.46</v>
      </c>
      <c r="C1567" s="196">
        <f t="shared" si="48"/>
        <v>1.0038363573472533</v>
      </c>
      <c r="D1567" s="198">
        <f t="shared" si="49"/>
        <v>3.8363573472532941E-3</v>
      </c>
    </row>
    <row r="1568" spans="1:4" outlineLevel="1" x14ac:dyDescent="0.25">
      <c r="A1568" s="194">
        <v>35097</v>
      </c>
      <c r="B1568" s="195">
        <v>635.84</v>
      </c>
      <c r="C1568" s="196">
        <f t="shared" si="48"/>
        <v>0.9958963756539172</v>
      </c>
      <c r="D1568" s="198">
        <f t="shared" si="49"/>
        <v>-4.1036243460828015E-3</v>
      </c>
    </row>
    <row r="1569" spans="1:4" outlineLevel="1" x14ac:dyDescent="0.25">
      <c r="A1569" s="194">
        <v>35100</v>
      </c>
      <c r="B1569" s="195">
        <v>641.42999999999995</v>
      </c>
      <c r="C1569" s="196">
        <f t="shared" si="48"/>
        <v>1.0087915198792148</v>
      </c>
      <c r="D1569" s="198">
        <f t="shared" si="49"/>
        <v>8.791519879214782E-3</v>
      </c>
    </row>
    <row r="1570" spans="1:4" outlineLevel="1" x14ac:dyDescent="0.25">
      <c r="A1570" s="194">
        <v>35101</v>
      </c>
      <c r="B1570" s="195">
        <v>646.33000000000004</v>
      </c>
      <c r="C1570" s="196">
        <f t="shared" si="48"/>
        <v>1.0076391812044962</v>
      </c>
      <c r="D1570" s="198">
        <f t="shared" si="49"/>
        <v>7.6391812044962482E-3</v>
      </c>
    </row>
    <row r="1571" spans="1:4" outlineLevel="1" x14ac:dyDescent="0.25">
      <c r="A1571" s="194">
        <v>35102</v>
      </c>
      <c r="B1571" s="195">
        <v>649.92999999999995</v>
      </c>
      <c r="C1571" s="196">
        <f t="shared" si="48"/>
        <v>1.0055699101078395</v>
      </c>
      <c r="D1571" s="198">
        <f t="shared" si="49"/>
        <v>5.5699101078394708E-3</v>
      </c>
    </row>
    <row r="1572" spans="1:4" outlineLevel="1" x14ac:dyDescent="0.25">
      <c r="A1572" s="194">
        <v>35103</v>
      </c>
      <c r="B1572" s="195">
        <v>656.07</v>
      </c>
      <c r="C1572" s="196">
        <f t="shared" si="48"/>
        <v>1.0094471712338253</v>
      </c>
      <c r="D1572" s="198">
        <f t="shared" si="49"/>
        <v>9.4471712338253244E-3</v>
      </c>
    </row>
    <row r="1573" spans="1:4" outlineLevel="1" x14ac:dyDescent="0.25">
      <c r="A1573" s="194">
        <v>35104</v>
      </c>
      <c r="B1573" s="195">
        <v>656.37</v>
      </c>
      <c r="C1573" s="196">
        <f t="shared" si="48"/>
        <v>1.0004572682792994</v>
      </c>
      <c r="D1573" s="198">
        <f t="shared" si="49"/>
        <v>4.5726827929937208E-4</v>
      </c>
    </row>
    <row r="1574" spans="1:4" outlineLevel="1" x14ac:dyDescent="0.25">
      <c r="A1574" s="194">
        <v>35107</v>
      </c>
      <c r="B1574" s="195">
        <v>661.45</v>
      </c>
      <c r="C1574" s="196">
        <f t="shared" si="48"/>
        <v>1.0077395371513018</v>
      </c>
      <c r="D1574" s="198">
        <f t="shared" si="49"/>
        <v>7.739537151301823E-3</v>
      </c>
    </row>
    <row r="1575" spans="1:4" outlineLevel="1" x14ac:dyDescent="0.25">
      <c r="A1575" s="194">
        <v>35108</v>
      </c>
      <c r="B1575" s="195">
        <v>660.51</v>
      </c>
      <c r="C1575" s="196">
        <f t="shared" si="48"/>
        <v>0.99857887973391779</v>
      </c>
      <c r="D1575" s="198">
        <f t="shared" si="49"/>
        <v>-1.4211202660822098E-3</v>
      </c>
    </row>
    <row r="1576" spans="1:4" outlineLevel="1" x14ac:dyDescent="0.25">
      <c r="A1576" s="194">
        <v>35109</v>
      </c>
      <c r="B1576" s="195">
        <v>655.58</v>
      </c>
      <c r="C1576" s="196">
        <f t="shared" si="48"/>
        <v>0.99253607061210281</v>
      </c>
      <c r="D1576" s="198">
        <f t="shared" si="49"/>
        <v>-7.4639293878971946E-3</v>
      </c>
    </row>
    <row r="1577" spans="1:4" outlineLevel="1" x14ac:dyDescent="0.25">
      <c r="A1577" s="194">
        <v>35110</v>
      </c>
      <c r="B1577" s="195">
        <v>651.32000000000005</v>
      </c>
      <c r="C1577" s="196">
        <f t="shared" si="48"/>
        <v>0.99350193721590041</v>
      </c>
      <c r="D1577" s="198">
        <f t="shared" si="49"/>
        <v>-6.4980627840995897E-3</v>
      </c>
    </row>
    <row r="1578" spans="1:4" outlineLevel="1" x14ac:dyDescent="0.25">
      <c r="A1578" s="194">
        <v>35111</v>
      </c>
      <c r="B1578" s="195">
        <v>647.98</v>
      </c>
      <c r="C1578" s="196">
        <f t="shared" si="48"/>
        <v>0.99487195234293435</v>
      </c>
      <c r="D1578" s="198">
        <f t="shared" si="49"/>
        <v>-5.1280476570656486E-3</v>
      </c>
    </row>
    <row r="1579" spans="1:4" outlineLevel="1" x14ac:dyDescent="0.25">
      <c r="A1579" s="194">
        <v>35115</v>
      </c>
      <c r="B1579" s="195">
        <v>640.65</v>
      </c>
      <c r="C1579" s="196">
        <f t="shared" si="48"/>
        <v>0.98868792246674275</v>
      </c>
      <c r="D1579" s="198">
        <f t="shared" si="49"/>
        <v>-1.1312077533257248E-2</v>
      </c>
    </row>
    <row r="1580" spans="1:4" outlineLevel="1" x14ac:dyDescent="0.25">
      <c r="A1580" s="194">
        <v>35116</v>
      </c>
      <c r="B1580" s="195">
        <v>648.1</v>
      </c>
      <c r="C1580" s="196">
        <f t="shared" si="48"/>
        <v>1.0116288144852885</v>
      </c>
      <c r="D1580" s="198">
        <f t="shared" si="49"/>
        <v>1.1628814485288519E-2</v>
      </c>
    </row>
    <row r="1581" spans="1:4" outlineLevel="1" x14ac:dyDescent="0.25">
      <c r="A1581" s="194">
        <v>35117</v>
      </c>
      <c r="B1581" s="195">
        <v>658.86</v>
      </c>
      <c r="C1581" s="196">
        <f t="shared" si="48"/>
        <v>1.0166023761765159</v>
      </c>
      <c r="D1581" s="198">
        <f t="shared" si="49"/>
        <v>1.6602376176515943E-2</v>
      </c>
    </row>
    <row r="1582" spans="1:4" outlineLevel="1" x14ac:dyDescent="0.25">
      <c r="A1582" s="194">
        <v>35118</v>
      </c>
      <c r="B1582" s="195">
        <v>659.08</v>
      </c>
      <c r="C1582" s="196">
        <f t="shared" si="48"/>
        <v>1.0003339100871202</v>
      </c>
      <c r="D1582" s="198">
        <f t="shared" si="49"/>
        <v>3.3391008712024828E-4</v>
      </c>
    </row>
    <row r="1583" spans="1:4" outlineLevel="1" x14ac:dyDescent="0.25">
      <c r="A1583" s="194">
        <v>35121</v>
      </c>
      <c r="B1583" s="195">
        <v>650.46</v>
      </c>
      <c r="C1583" s="196">
        <f t="shared" si="48"/>
        <v>0.98692116283303999</v>
      </c>
      <c r="D1583" s="198">
        <f t="shared" si="49"/>
        <v>-1.3078837166960011E-2</v>
      </c>
    </row>
    <row r="1584" spans="1:4" outlineLevel="1" x14ac:dyDescent="0.25">
      <c r="A1584" s="194">
        <v>35122</v>
      </c>
      <c r="B1584" s="195">
        <v>647.24</v>
      </c>
      <c r="C1584" s="196">
        <f t="shared" si="48"/>
        <v>0.99504965716569804</v>
      </c>
      <c r="D1584" s="198">
        <f t="shared" si="49"/>
        <v>-4.9503428343019573E-3</v>
      </c>
    </row>
    <row r="1585" spans="1:4" outlineLevel="1" x14ac:dyDescent="0.25">
      <c r="A1585" s="194">
        <v>35123</v>
      </c>
      <c r="B1585" s="195">
        <v>644.75</v>
      </c>
      <c r="C1585" s="196">
        <f t="shared" si="48"/>
        <v>0.99615289537111429</v>
      </c>
      <c r="D1585" s="198">
        <f t="shared" si="49"/>
        <v>-3.8471046288857114E-3</v>
      </c>
    </row>
    <row r="1586" spans="1:4" outlineLevel="1" x14ac:dyDescent="0.25">
      <c r="A1586" s="194">
        <v>35124</v>
      </c>
      <c r="B1586" s="195">
        <v>640.42999999999995</v>
      </c>
      <c r="C1586" s="196">
        <f t="shared" si="48"/>
        <v>0.99329972857696769</v>
      </c>
      <c r="D1586" s="198">
        <f t="shared" si="49"/>
        <v>-6.7002714230323113E-3</v>
      </c>
    </row>
    <row r="1587" spans="1:4" outlineLevel="1" x14ac:dyDescent="0.25">
      <c r="A1587" s="194">
        <v>35125</v>
      </c>
      <c r="B1587" s="195">
        <v>644.37</v>
      </c>
      <c r="C1587" s="196">
        <f t="shared" si="48"/>
        <v>1.0061521165466953</v>
      </c>
      <c r="D1587" s="198">
        <f t="shared" si="49"/>
        <v>6.1521165466953409E-3</v>
      </c>
    </row>
    <row r="1588" spans="1:4" outlineLevel="1" x14ac:dyDescent="0.25">
      <c r="A1588" s="194">
        <v>35128</v>
      </c>
      <c r="B1588" s="195">
        <v>650.80999999999995</v>
      </c>
      <c r="C1588" s="196">
        <f t="shared" si="48"/>
        <v>1.0099942579573846</v>
      </c>
      <c r="D1588" s="198">
        <f t="shared" si="49"/>
        <v>9.9942579573846224E-3</v>
      </c>
    </row>
    <row r="1589" spans="1:4" outlineLevel="1" x14ac:dyDescent="0.25">
      <c r="A1589" s="194">
        <v>35129</v>
      </c>
      <c r="B1589" s="195">
        <v>655.79</v>
      </c>
      <c r="C1589" s="196">
        <f t="shared" si="48"/>
        <v>1.0076520028887079</v>
      </c>
      <c r="D1589" s="198">
        <f t="shared" si="49"/>
        <v>7.6520028887079317E-3</v>
      </c>
    </row>
    <row r="1590" spans="1:4" outlineLevel="1" x14ac:dyDescent="0.25">
      <c r="A1590" s="194">
        <v>35130</v>
      </c>
      <c r="B1590" s="195">
        <v>652</v>
      </c>
      <c r="C1590" s="196">
        <f t="shared" si="48"/>
        <v>0.99422071089830588</v>
      </c>
      <c r="D1590" s="198">
        <f t="shared" si="49"/>
        <v>-5.7792891016941184E-3</v>
      </c>
    </row>
    <row r="1591" spans="1:4" outlineLevel="1" x14ac:dyDescent="0.25">
      <c r="A1591" s="194">
        <v>35131</v>
      </c>
      <c r="B1591" s="195">
        <v>653.65</v>
      </c>
      <c r="C1591" s="196">
        <f t="shared" si="48"/>
        <v>1.0025306748466258</v>
      </c>
      <c r="D1591" s="198">
        <f t="shared" si="49"/>
        <v>2.5306748466258355E-3</v>
      </c>
    </row>
    <row r="1592" spans="1:4" outlineLevel="1" x14ac:dyDescent="0.25">
      <c r="A1592" s="194">
        <v>35132</v>
      </c>
      <c r="B1592" s="195">
        <v>633.5</v>
      </c>
      <c r="C1592" s="196">
        <f t="shared" si="48"/>
        <v>0.9691731048726383</v>
      </c>
      <c r="D1592" s="198">
        <f t="shared" si="49"/>
        <v>-3.0826895127361698E-2</v>
      </c>
    </row>
    <row r="1593" spans="1:4" outlineLevel="1" x14ac:dyDescent="0.25">
      <c r="A1593" s="194">
        <v>35135</v>
      </c>
      <c r="B1593" s="195">
        <v>640.02</v>
      </c>
      <c r="C1593" s="196">
        <f t="shared" si="48"/>
        <v>1.0102920284135752</v>
      </c>
      <c r="D1593" s="198">
        <f t="shared" si="49"/>
        <v>1.0292028413575238E-2</v>
      </c>
    </row>
    <row r="1594" spans="1:4" outlineLevel="1" x14ac:dyDescent="0.25">
      <c r="A1594" s="194">
        <v>35136</v>
      </c>
      <c r="B1594" s="195">
        <v>637.09</v>
      </c>
      <c r="C1594" s="196">
        <f t="shared" si="48"/>
        <v>0.99542201806193564</v>
      </c>
      <c r="D1594" s="198">
        <f t="shared" si="49"/>
        <v>-4.5779819380643572E-3</v>
      </c>
    </row>
    <row r="1595" spans="1:4" outlineLevel="1" x14ac:dyDescent="0.25">
      <c r="A1595" s="194">
        <v>35137</v>
      </c>
      <c r="B1595" s="195">
        <v>638.54999999999995</v>
      </c>
      <c r="C1595" s="196">
        <f t="shared" si="48"/>
        <v>1.0022916699367435</v>
      </c>
      <c r="D1595" s="198">
        <f t="shared" si="49"/>
        <v>2.2916699367434568E-3</v>
      </c>
    </row>
    <row r="1596" spans="1:4" outlineLevel="1" x14ac:dyDescent="0.25">
      <c r="A1596" s="194">
        <v>35138</v>
      </c>
      <c r="B1596" s="195">
        <v>640.87</v>
      </c>
      <c r="C1596" s="196">
        <f t="shared" si="48"/>
        <v>1.0036332315402083</v>
      </c>
      <c r="D1596" s="198">
        <f t="shared" si="49"/>
        <v>3.6332315402083371E-3</v>
      </c>
    </row>
    <row r="1597" spans="1:4" outlineLevel="1" x14ac:dyDescent="0.25">
      <c r="A1597" s="194">
        <v>35139</v>
      </c>
      <c r="B1597" s="195">
        <v>641.42999999999995</v>
      </c>
      <c r="C1597" s="196">
        <f t="shared" si="48"/>
        <v>1.0008738121615928</v>
      </c>
      <c r="D1597" s="198">
        <f t="shared" si="49"/>
        <v>8.7381216159276853E-4</v>
      </c>
    </row>
    <row r="1598" spans="1:4" outlineLevel="1" x14ac:dyDescent="0.25">
      <c r="A1598" s="194">
        <v>35142</v>
      </c>
      <c r="B1598" s="195">
        <v>652.65</v>
      </c>
      <c r="C1598" s="196">
        <f t="shared" si="48"/>
        <v>1.017492165941724</v>
      </c>
      <c r="D1598" s="198">
        <f t="shared" si="49"/>
        <v>1.7492165941723981E-2</v>
      </c>
    </row>
    <row r="1599" spans="1:4" outlineLevel="1" x14ac:dyDescent="0.25">
      <c r="A1599" s="194">
        <v>35143</v>
      </c>
      <c r="B1599" s="195">
        <v>651.69000000000005</v>
      </c>
      <c r="C1599" s="196">
        <f t="shared" si="48"/>
        <v>0.99852907377614353</v>
      </c>
      <c r="D1599" s="198">
        <f t="shared" si="49"/>
        <v>-1.4709262238564724E-3</v>
      </c>
    </row>
    <row r="1600" spans="1:4" outlineLevel="1" x14ac:dyDescent="0.25">
      <c r="A1600" s="194">
        <v>35144</v>
      </c>
      <c r="B1600" s="195">
        <v>649.98</v>
      </c>
      <c r="C1600" s="196">
        <f t="shared" si="48"/>
        <v>0.99737605303134924</v>
      </c>
      <c r="D1600" s="198">
        <f t="shared" si="49"/>
        <v>-2.6239469686507588E-3</v>
      </c>
    </row>
    <row r="1601" spans="1:4" outlineLevel="1" x14ac:dyDescent="0.25">
      <c r="A1601" s="194">
        <v>35145</v>
      </c>
      <c r="B1601" s="195">
        <v>649.19000000000005</v>
      </c>
      <c r="C1601" s="196">
        <f t="shared" si="48"/>
        <v>0.99878457798701503</v>
      </c>
      <c r="D1601" s="198">
        <f t="shared" si="49"/>
        <v>-1.215422012984968E-3</v>
      </c>
    </row>
    <row r="1602" spans="1:4" outlineLevel="1" x14ac:dyDescent="0.25">
      <c r="A1602" s="194">
        <v>35146</v>
      </c>
      <c r="B1602" s="195">
        <v>650.62</v>
      </c>
      <c r="C1602" s="196">
        <f t="shared" si="48"/>
        <v>1.0022027449591029</v>
      </c>
      <c r="D1602" s="198">
        <f t="shared" si="49"/>
        <v>2.2027449591028869E-3</v>
      </c>
    </row>
    <row r="1603" spans="1:4" outlineLevel="1" x14ac:dyDescent="0.25">
      <c r="A1603" s="194">
        <v>35149</v>
      </c>
      <c r="B1603" s="195">
        <v>650.04</v>
      </c>
      <c r="C1603" s="196">
        <f t="shared" si="48"/>
        <v>0.99910854262088467</v>
      </c>
      <c r="D1603" s="198">
        <f t="shared" si="49"/>
        <v>-8.9145737911533462E-4</v>
      </c>
    </row>
    <row r="1604" spans="1:4" outlineLevel="1" x14ac:dyDescent="0.25">
      <c r="A1604" s="194">
        <v>35150</v>
      </c>
      <c r="B1604" s="195">
        <v>652.97</v>
      </c>
      <c r="C1604" s="196">
        <f t="shared" si="48"/>
        <v>1.0045074149283122</v>
      </c>
      <c r="D1604" s="198">
        <f t="shared" si="49"/>
        <v>4.5074149283121923E-3</v>
      </c>
    </row>
    <row r="1605" spans="1:4" outlineLevel="1" x14ac:dyDescent="0.25">
      <c r="A1605" s="194">
        <v>35151</v>
      </c>
      <c r="B1605" s="195">
        <v>648.91</v>
      </c>
      <c r="C1605" s="196">
        <f t="shared" si="48"/>
        <v>0.99378225645894902</v>
      </c>
      <c r="D1605" s="198">
        <f t="shared" si="49"/>
        <v>-6.2177435410509796E-3</v>
      </c>
    </row>
    <row r="1606" spans="1:4" outlineLevel="1" x14ac:dyDescent="0.25">
      <c r="A1606" s="194">
        <v>35152</v>
      </c>
      <c r="B1606" s="195">
        <v>648.94000000000005</v>
      </c>
      <c r="C1606" s="196">
        <f t="shared" si="48"/>
        <v>1.0000462313726095</v>
      </c>
      <c r="D1606" s="198">
        <f t="shared" si="49"/>
        <v>4.6231372609506494E-5</v>
      </c>
    </row>
    <row r="1607" spans="1:4" outlineLevel="1" x14ac:dyDescent="0.25">
      <c r="A1607" s="194">
        <v>35153</v>
      </c>
      <c r="B1607" s="195">
        <v>645.5</v>
      </c>
      <c r="C1607" s="196">
        <f t="shared" si="48"/>
        <v>0.9946990476777513</v>
      </c>
      <c r="D1607" s="198">
        <f t="shared" si="49"/>
        <v>-5.3009523222486976E-3</v>
      </c>
    </row>
    <row r="1608" spans="1:4" outlineLevel="1" x14ac:dyDescent="0.25">
      <c r="A1608" s="194">
        <v>35156</v>
      </c>
      <c r="B1608" s="195">
        <v>653.73</v>
      </c>
      <c r="C1608" s="196">
        <f t="shared" si="48"/>
        <v>1.0127498063516653</v>
      </c>
      <c r="D1608" s="198">
        <f t="shared" si="49"/>
        <v>1.2749806351665338E-2</v>
      </c>
    </row>
    <row r="1609" spans="1:4" outlineLevel="1" x14ac:dyDescent="0.25">
      <c r="A1609" s="194">
        <v>35157</v>
      </c>
      <c r="B1609" s="195">
        <v>655.26</v>
      </c>
      <c r="C1609" s="196">
        <f t="shared" si="48"/>
        <v>1.0023404157679776</v>
      </c>
      <c r="D1609" s="198">
        <f t="shared" si="49"/>
        <v>2.3404157679776105E-3</v>
      </c>
    </row>
    <row r="1610" spans="1:4" outlineLevel="1" x14ac:dyDescent="0.25">
      <c r="A1610" s="194">
        <v>35158</v>
      </c>
      <c r="B1610" s="195">
        <v>655.88</v>
      </c>
      <c r="C1610" s="196">
        <f t="shared" si="48"/>
        <v>1.0009461892989042</v>
      </c>
      <c r="D1610" s="198">
        <f t="shared" si="49"/>
        <v>9.4618929890422088E-4</v>
      </c>
    </row>
    <row r="1611" spans="1:4" outlineLevel="1" x14ac:dyDescent="0.25">
      <c r="A1611" s="194">
        <v>35159</v>
      </c>
      <c r="B1611" s="195">
        <v>655.86</v>
      </c>
      <c r="C1611" s="196">
        <f t="shared" si="48"/>
        <v>0.99996950661706407</v>
      </c>
      <c r="D1611" s="198">
        <f t="shared" si="49"/>
        <v>-3.0493382935925517E-5</v>
      </c>
    </row>
    <row r="1612" spans="1:4" outlineLevel="1" x14ac:dyDescent="0.25">
      <c r="A1612" s="194">
        <v>35163</v>
      </c>
      <c r="B1612" s="195">
        <v>644.24</v>
      </c>
      <c r="C1612" s="196">
        <f t="shared" si="48"/>
        <v>0.98228280425700609</v>
      </c>
      <c r="D1612" s="198">
        <f t="shared" si="49"/>
        <v>-1.7717195742993908E-2</v>
      </c>
    </row>
    <row r="1613" spans="1:4" outlineLevel="1" x14ac:dyDescent="0.25">
      <c r="A1613" s="194">
        <v>35164</v>
      </c>
      <c r="B1613" s="195">
        <v>642.19000000000005</v>
      </c>
      <c r="C1613" s="196">
        <f t="shared" si="48"/>
        <v>0.99681795604122692</v>
      </c>
      <c r="D1613" s="198">
        <f t="shared" si="49"/>
        <v>-3.1820439587730842E-3</v>
      </c>
    </row>
    <row r="1614" spans="1:4" outlineLevel="1" x14ac:dyDescent="0.25">
      <c r="A1614" s="194">
        <v>35165</v>
      </c>
      <c r="B1614" s="195">
        <v>633.5</v>
      </c>
      <c r="C1614" s="196">
        <f t="shared" si="48"/>
        <v>0.9864681791993023</v>
      </c>
      <c r="D1614" s="198">
        <f t="shared" si="49"/>
        <v>-1.3531820800697703E-2</v>
      </c>
    </row>
    <row r="1615" spans="1:4" outlineLevel="1" x14ac:dyDescent="0.25">
      <c r="A1615" s="194">
        <v>35166</v>
      </c>
      <c r="B1615" s="195">
        <v>631.17999999999995</v>
      </c>
      <c r="C1615" s="196">
        <f t="shared" si="48"/>
        <v>0.99633780584056819</v>
      </c>
      <c r="D1615" s="198">
        <f t="shared" si="49"/>
        <v>-3.6621941594318086E-3</v>
      </c>
    </row>
    <row r="1616" spans="1:4" outlineLevel="1" x14ac:dyDescent="0.25">
      <c r="A1616" s="194">
        <v>35167</v>
      </c>
      <c r="B1616" s="195">
        <v>636.71</v>
      </c>
      <c r="C1616" s="196">
        <f t="shared" si="48"/>
        <v>1.0087613675971991</v>
      </c>
      <c r="D1616" s="198">
        <f t="shared" si="49"/>
        <v>8.7613675971991434E-3</v>
      </c>
    </row>
    <row r="1617" spans="1:4" outlineLevel="1" x14ac:dyDescent="0.25">
      <c r="A1617" s="194">
        <v>35170</v>
      </c>
      <c r="B1617" s="195">
        <v>642.49</v>
      </c>
      <c r="C1617" s="196">
        <f t="shared" si="48"/>
        <v>1.0090779161627743</v>
      </c>
      <c r="D1617" s="198">
        <f t="shared" si="49"/>
        <v>9.0779161627743132E-3</v>
      </c>
    </row>
    <row r="1618" spans="1:4" outlineLevel="1" x14ac:dyDescent="0.25">
      <c r="A1618" s="194">
        <v>35171</v>
      </c>
      <c r="B1618" s="195">
        <v>645</v>
      </c>
      <c r="C1618" s="196">
        <f t="shared" si="48"/>
        <v>1.0039066755902815</v>
      </c>
      <c r="D1618" s="198">
        <f t="shared" si="49"/>
        <v>3.9066755902814609E-3</v>
      </c>
    </row>
    <row r="1619" spans="1:4" outlineLevel="1" x14ac:dyDescent="0.25">
      <c r="A1619" s="194">
        <v>35172</v>
      </c>
      <c r="B1619" s="195">
        <v>641.61</v>
      </c>
      <c r="C1619" s="196">
        <f t="shared" si="48"/>
        <v>0.9947441860465116</v>
      </c>
      <c r="D1619" s="198">
        <f t="shared" si="49"/>
        <v>-5.2558139534883974E-3</v>
      </c>
    </row>
    <row r="1620" spans="1:4" outlineLevel="1" x14ac:dyDescent="0.25">
      <c r="A1620" s="194">
        <v>35173</v>
      </c>
      <c r="B1620" s="195">
        <v>643.61</v>
      </c>
      <c r="C1620" s="196">
        <f t="shared" si="48"/>
        <v>1.003117158398404</v>
      </c>
      <c r="D1620" s="198">
        <f t="shared" si="49"/>
        <v>3.1171583984039852E-3</v>
      </c>
    </row>
    <row r="1621" spans="1:4" outlineLevel="1" x14ac:dyDescent="0.25">
      <c r="A1621" s="194">
        <v>35174</v>
      </c>
      <c r="B1621" s="195">
        <v>645.07000000000005</v>
      </c>
      <c r="C1621" s="196">
        <f t="shared" si="48"/>
        <v>1.0022684544988425</v>
      </c>
      <c r="D1621" s="198">
        <f t="shared" si="49"/>
        <v>2.2684544988424982E-3</v>
      </c>
    </row>
    <row r="1622" spans="1:4" outlineLevel="1" x14ac:dyDescent="0.25">
      <c r="A1622" s="194">
        <v>35177</v>
      </c>
      <c r="B1622" s="195">
        <v>647.89</v>
      </c>
      <c r="C1622" s="196">
        <f t="shared" si="48"/>
        <v>1.0043716185840295</v>
      </c>
      <c r="D1622" s="198">
        <f t="shared" si="49"/>
        <v>4.3716185840294575E-3</v>
      </c>
    </row>
    <row r="1623" spans="1:4" outlineLevel="1" x14ac:dyDescent="0.25">
      <c r="A1623" s="194">
        <v>35178</v>
      </c>
      <c r="B1623" s="195">
        <v>651.58000000000004</v>
      </c>
      <c r="C1623" s="196">
        <f t="shared" si="48"/>
        <v>1.005695411258084</v>
      </c>
      <c r="D1623" s="198">
        <f t="shared" si="49"/>
        <v>5.6954112580840377E-3</v>
      </c>
    </row>
    <row r="1624" spans="1:4" outlineLevel="1" x14ac:dyDescent="0.25">
      <c r="A1624" s="194">
        <v>35179</v>
      </c>
      <c r="B1624" s="195">
        <v>650.16999999999996</v>
      </c>
      <c r="C1624" s="196">
        <f t="shared" si="48"/>
        <v>0.99783602934405591</v>
      </c>
      <c r="D1624" s="198">
        <f t="shared" si="49"/>
        <v>-2.1639706559440919E-3</v>
      </c>
    </row>
    <row r="1625" spans="1:4" outlineLevel="1" x14ac:dyDescent="0.25">
      <c r="A1625" s="194">
        <v>35180</v>
      </c>
      <c r="B1625" s="195">
        <v>652.87</v>
      </c>
      <c r="C1625" s="196">
        <f t="shared" si="48"/>
        <v>1.0041527600473723</v>
      </c>
      <c r="D1625" s="198">
        <f t="shared" si="49"/>
        <v>4.1527600473723059E-3</v>
      </c>
    </row>
    <row r="1626" spans="1:4" outlineLevel="1" x14ac:dyDescent="0.25">
      <c r="A1626" s="194">
        <v>35181</v>
      </c>
      <c r="B1626" s="195">
        <v>653.46</v>
      </c>
      <c r="C1626" s="196">
        <f t="shared" si="48"/>
        <v>1.0009037021152756</v>
      </c>
      <c r="D1626" s="198">
        <f t="shared" si="49"/>
        <v>9.0370211527557309E-4</v>
      </c>
    </row>
    <row r="1627" spans="1:4" outlineLevel="1" x14ac:dyDescent="0.25">
      <c r="A1627" s="194">
        <v>35184</v>
      </c>
      <c r="B1627" s="195">
        <v>654.16</v>
      </c>
      <c r="C1627" s="196">
        <f t="shared" si="48"/>
        <v>1.0010712208857466</v>
      </c>
      <c r="D1627" s="198">
        <f t="shared" si="49"/>
        <v>1.0712208857466265E-3</v>
      </c>
    </row>
    <row r="1628" spans="1:4" outlineLevel="1" x14ac:dyDescent="0.25">
      <c r="A1628" s="194">
        <v>35185</v>
      </c>
      <c r="B1628" s="195">
        <v>654.16999999999996</v>
      </c>
      <c r="C1628" s="196">
        <f t="shared" si="48"/>
        <v>1.0000152867799927</v>
      </c>
      <c r="D1628" s="198">
        <f t="shared" si="49"/>
        <v>1.5286779992740307E-5</v>
      </c>
    </row>
    <row r="1629" spans="1:4" outlineLevel="1" x14ac:dyDescent="0.25">
      <c r="A1629" s="194">
        <v>35186</v>
      </c>
      <c r="B1629" s="195">
        <v>654.58000000000004</v>
      </c>
      <c r="C1629" s="196">
        <f t="shared" ref="C1629:C1692" si="50">B1629/B1628</f>
        <v>1.0006267483987343</v>
      </c>
      <c r="D1629" s="198">
        <f t="shared" ref="D1629:D1692" si="51">C1629-1</f>
        <v>6.2674839873433363E-4</v>
      </c>
    </row>
    <row r="1630" spans="1:4" outlineLevel="1" x14ac:dyDescent="0.25">
      <c r="A1630" s="194">
        <v>35187</v>
      </c>
      <c r="B1630" s="195">
        <v>643.38</v>
      </c>
      <c r="C1630" s="196">
        <f t="shared" si="50"/>
        <v>0.98288979192764825</v>
      </c>
      <c r="D1630" s="198">
        <f t="shared" si="51"/>
        <v>-1.7110208072351751E-2</v>
      </c>
    </row>
    <row r="1631" spans="1:4" outlineLevel="1" x14ac:dyDescent="0.25">
      <c r="A1631" s="194">
        <v>35188</v>
      </c>
      <c r="B1631" s="195">
        <v>641.63</v>
      </c>
      <c r="C1631" s="196">
        <f t="shared" si="50"/>
        <v>0.99727999005253509</v>
      </c>
      <c r="D1631" s="198">
        <f t="shared" si="51"/>
        <v>-2.7200099474649075E-3</v>
      </c>
    </row>
    <row r="1632" spans="1:4" outlineLevel="1" x14ac:dyDescent="0.25">
      <c r="A1632" s="194">
        <v>35191</v>
      </c>
      <c r="B1632" s="195">
        <v>640.80999999999995</v>
      </c>
      <c r="C1632" s="196">
        <f t="shared" si="50"/>
        <v>0.99872200489378604</v>
      </c>
      <c r="D1632" s="198">
        <f t="shared" si="51"/>
        <v>-1.2779951062139583E-3</v>
      </c>
    </row>
    <row r="1633" spans="1:4" outlineLevel="1" x14ac:dyDescent="0.25">
      <c r="A1633" s="194">
        <v>35192</v>
      </c>
      <c r="B1633" s="195">
        <v>638.26</v>
      </c>
      <c r="C1633" s="196">
        <f t="shared" si="50"/>
        <v>0.9960206613504784</v>
      </c>
      <c r="D1633" s="198">
        <f t="shared" si="51"/>
        <v>-3.9793386495216021E-3</v>
      </c>
    </row>
    <row r="1634" spans="1:4" outlineLevel="1" x14ac:dyDescent="0.25">
      <c r="A1634" s="194">
        <v>35193</v>
      </c>
      <c r="B1634" s="195">
        <v>644.77</v>
      </c>
      <c r="C1634" s="196">
        <f t="shared" si="50"/>
        <v>1.0101996051765738</v>
      </c>
      <c r="D1634" s="198">
        <f t="shared" si="51"/>
        <v>1.0199605176573812E-2</v>
      </c>
    </row>
    <row r="1635" spans="1:4" outlineLevel="1" x14ac:dyDescent="0.25">
      <c r="A1635" s="194">
        <v>35194</v>
      </c>
      <c r="B1635" s="195">
        <v>645.44000000000005</v>
      </c>
      <c r="C1635" s="196">
        <f t="shared" si="50"/>
        <v>1.0010391302324861</v>
      </c>
      <c r="D1635" s="198">
        <f t="shared" si="51"/>
        <v>1.0391302324861407E-3</v>
      </c>
    </row>
    <row r="1636" spans="1:4" outlineLevel="1" x14ac:dyDescent="0.25">
      <c r="A1636" s="194">
        <v>35195</v>
      </c>
      <c r="B1636" s="195">
        <v>652.09</v>
      </c>
      <c r="C1636" s="196">
        <f t="shared" si="50"/>
        <v>1.0103030490827962</v>
      </c>
      <c r="D1636" s="198">
        <f t="shared" si="51"/>
        <v>1.0303049082796223E-2</v>
      </c>
    </row>
    <row r="1637" spans="1:4" outlineLevel="1" x14ac:dyDescent="0.25">
      <c r="A1637" s="194">
        <v>35198</v>
      </c>
      <c r="B1637" s="195">
        <v>661.51</v>
      </c>
      <c r="C1637" s="196">
        <f t="shared" si="50"/>
        <v>1.0144458587004861</v>
      </c>
      <c r="D1637" s="198">
        <f t="shared" si="51"/>
        <v>1.4445858700486092E-2</v>
      </c>
    </row>
    <row r="1638" spans="1:4" outlineLevel="1" x14ac:dyDescent="0.25">
      <c r="A1638" s="194">
        <v>35199</v>
      </c>
      <c r="B1638" s="195">
        <v>665.6</v>
      </c>
      <c r="C1638" s="196">
        <f t="shared" si="50"/>
        <v>1.0061828241447597</v>
      </c>
      <c r="D1638" s="198">
        <f t="shared" si="51"/>
        <v>6.1828241447596799E-3</v>
      </c>
    </row>
    <row r="1639" spans="1:4" outlineLevel="1" x14ac:dyDescent="0.25">
      <c r="A1639" s="194">
        <v>35200</v>
      </c>
      <c r="B1639" s="195">
        <v>665.42</v>
      </c>
      <c r="C1639" s="196">
        <f t="shared" si="50"/>
        <v>0.99972956730769225</v>
      </c>
      <c r="D1639" s="198">
        <f t="shared" si="51"/>
        <v>-2.704326923077538E-4</v>
      </c>
    </row>
    <row r="1640" spans="1:4" outlineLevel="1" x14ac:dyDescent="0.25">
      <c r="A1640" s="194">
        <v>35201</v>
      </c>
      <c r="B1640" s="195">
        <v>664.85</v>
      </c>
      <c r="C1640" s="196">
        <f t="shared" si="50"/>
        <v>0.99914339815454911</v>
      </c>
      <c r="D1640" s="198">
        <f t="shared" si="51"/>
        <v>-8.5660184545088836E-4</v>
      </c>
    </row>
    <row r="1641" spans="1:4" outlineLevel="1" x14ac:dyDescent="0.25">
      <c r="A1641" s="194">
        <v>35202</v>
      </c>
      <c r="B1641" s="195">
        <v>668.91</v>
      </c>
      <c r="C1641" s="196">
        <f t="shared" si="50"/>
        <v>1.0061066405956229</v>
      </c>
      <c r="D1641" s="198">
        <f t="shared" si="51"/>
        <v>6.1066405956229364E-3</v>
      </c>
    </row>
    <row r="1642" spans="1:4" outlineLevel="1" x14ac:dyDescent="0.25">
      <c r="A1642" s="194">
        <v>35205</v>
      </c>
      <c r="B1642" s="195">
        <v>673.15</v>
      </c>
      <c r="C1642" s="196">
        <f t="shared" si="50"/>
        <v>1.0063386703741908</v>
      </c>
      <c r="D1642" s="198">
        <f t="shared" si="51"/>
        <v>6.3386703741907802E-3</v>
      </c>
    </row>
    <row r="1643" spans="1:4" outlineLevel="1" x14ac:dyDescent="0.25">
      <c r="A1643" s="194">
        <v>35206</v>
      </c>
      <c r="B1643" s="195">
        <v>672.76</v>
      </c>
      <c r="C1643" s="196">
        <f t="shared" si="50"/>
        <v>0.99942063433112982</v>
      </c>
      <c r="D1643" s="198">
        <f t="shared" si="51"/>
        <v>-5.7936566887017982E-4</v>
      </c>
    </row>
    <row r="1644" spans="1:4" outlineLevel="1" x14ac:dyDescent="0.25">
      <c r="A1644" s="194">
        <v>35207</v>
      </c>
      <c r="B1644" s="195">
        <v>678.42</v>
      </c>
      <c r="C1644" s="196">
        <f t="shared" si="50"/>
        <v>1.0084131042273619</v>
      </c>
      <c r="D1644" s="198">
        <f t="shared" si="51"/>
        <v>8.4131042273618561E-3</v>
      </c>
    </row>
    <row r="1645" spans="1:4" outlineLevel="1" x14ac:dyDescent="0.25">
      <c r="A1645" s="194">
        <v>35208</v>
      </c>
      <c r="B1645" s="195">
        <v>676</v>
      </c>
      <c r="C1645" s="196">
        <f t="shared" si="50"/>
        <v>0.99643288818136266</v>
      </c>
      <c r="D1645" s="198">
        <f t="shared" si="51"/>
        <v>-3.5671118186373363E-3</v>
      </c>
    </row>
    <row r="1646" spans="1:4" outlineLevel="1" x14ac:dyDescent="0.25">
      <c r="A1646" s="194">
        <v>35209</v>
      </c>
      <c r="B1646" s="195">
        <v>678.51</v>
      </c>
      <c r="C1646" s="196">
        <f t="shared" si="50"/>
        <v>1.0037130177514793</v>
      </c>
      <c r="D1646" s="198">
        <f t="shared" si="51"/>
        <v>3.7130177514792528E-3</v>
      </c>
    </row>
    <row r="1647" spans="1:4" outlineLevel="1" x14ac:dyDescent="0.25">
      <c r="A1647" s="194">
        <v>35213</v>
      </c>
      <c r="B1647" s="195">
        <v>672.23</v>
      </c>
      <c r="C1647" s="196">
        <f t="shared" si="50"/>
        <v>0.99074442528481532</v>
      </c>
      <c r="D1647" s="198">
        <f t="shared" si="51"/>
        <v>-9.2555747151846779E-3</v>
      </c>
    </row>
    <row r="1648" spans="1:4" outlineLevel="1" x14ac:dyDescent="0.25">
      <c r="A1648" s="194">
        <v>35214</v>
      </c>
      <c r="B1648" s="195">
        <v>667.93</v>
      </c>
      <c r="C1648" s="196">
        <f t="shared" si="50"/>
        <v>0.99360337979560553</v>
      </c>
      <c r="D1648" s="198">
        <f t="shared" si="51"/>
        <v>-6.3966202043944653E-3</v>
      </c>
    </row>
    <row r="1649" spans="1:4" outlineLevel="1" x14ac:dyDescent="0.25">
      <c r="A1649" s="194">
        <v>35215</v>
      </c>
      <c r="B1649" s="195">
        <v>671.7</v>
      </c>
      <c r="C1649" s="196">
        <f t="shared" si="50"/>
        <v>1.005644304043837</v>
      </c>
      <c r="D1649" s="198">
        <f t="shared" si="51"/>
        <v>5.6443040438369785E-3</v>
      </c>
    </row>
    <row r="1650" spans="1:4" outlineLevel="1" x14ac:dyDescent="0.25">
      <c r="A1650" s="194">
        <v>35216</v>
      </c>
      <c r="B1650" s="195">
        <v>669.12</v>
      </c>
      <c r="C1650" s="196">
        <f t="shared" si="50"/>
        <v>0.99615899955337195</v>
      </c>
      <c r="D1650" s="198">
        <f t="shared" si="51"/>
        <v>-3.8410004466280512E-3</v>
      </c>
    </row>
    <row r="1651" spans="1:4" outlineLevel="1" x14ac:dyDescent="0.25">
      <c r="A1651" s="194">
        <v>35219</v>
      </c>
      <c r="B1651" s="195">
        <v>667.68</v>
      </c>
      <c r="C1651" s="196">
        <f t="shared" si="50"/>
        <v>0.9978479196556671</v>
      </c>
      <c r="D1651" s="198">
        <f t="shared" si="51"/>
        <v>-2.1520803443328962E-3</v>
      </c>
    </row>
    <row r="1652" spans="1:4" outlineLevel="1" x14ac:dyDescent="0.25">
      <c r="A1652" s="194">
        <v>35220</v>
      </c>
      <c r="B1652" s="195">
        <v>672.56</v>
      </c>
      <c r="C1652" s="196">
        <f t="shared" si="50"/>
        <v>1.0073088904864607</v>
      </c>
      <c r="D1652" s="198">
        <f t="shared" si="51"/>
        <v>7.3088904864606619E-3</v>
      </c>
    </row>
    <row r="1653" spans="1:4" outlineLevel="1" x14ac:dyDescent="0.25">
      <c r="A1653" s="194">
        <v>35221</v>
      </c>
      <c r="B1653" s="195">
        <v>678.44</v>
      </c>
      <c r="C1653" s="196">
        <f t="shared" si="50"/>
        <v>1.008742714404663</v>
      </c>
      <c r="D1653" s="198">
        <f t="shared" si="51"/>
        <v>8.7427144046630101E-3</v>
      </c>
    </row>
    <row r="1654" spans="1:4" outlineLevel="1" x14ac:dyDescent="0.25">
      <c r="A1654" s="194">
        <v>35222</v>
      </c>
      <c r="B1654" s="195">
        <v>673.03</v>
      </c>
      <c r="C1654" s="196">
        <f t="shared" si="50"/>
        <v>0.99202582394905947</v>
      </c>
      <c r="D1654" s="198">
        <f t="shared" si="51"/>
        <v>-7.9741760509405291E-3</v>
      </c>
    </row>
    <row r="1655" spans="1:4" outlineLevel="1" x14ac:dyDescent="0.25">
      <c r="A1655" s="194">
        <v>35223</v>
      </c>
      <c r="B1655" s="195">
        <v>673.31</v>
      </c>
      <c r="C1655" s="196">
        <f t="shared" si="50"/>
        <v>1.0004160290031647</v>
      </c>
      <c r="D1655" s="198">
        <f t="shared" si="51"/>
        <v>4.1602900316473068E-4</v>
      </c>
    </row>
    <row r="1656" spans="1:4" outlineLevel="1" x14ac:dyDescent="0.25">
      <c r="A1656" s="194">
        <v>35226</v>
      </c>
      <c r="B1656" s="195">
        <v>672.16</v>
      </c>
      <c r="C1656" s="196">
        <f t="shared" si="50"/>
        <v>0.99829202002049577</v>
      </c>
      <c r="D1656" s="198">
        <f t="shared" si="51"/>
        <v>-1.7079799795042261E-3</v>
      </c>
    </row>
    <row r="1657" spans="1:4" outlineLevel="1" x14ac:dyDescent="0.25">
      <c r="A1657" s="194">
        <v>35227</v>
      </c>
      <c r="B1657" s="195">
        <v>670.97</v>
      </c>
      <c r="C1657" s="196">
        <f t="shared" si="50"/>
        <v>0.99822958819328744</v>
      </c>
      <c r="D1657" s="198">
        <f t="shared" si="51"/>
        <v>-1.7704118067125574E-3</v>
      </c>
    </row>
    <row r="1658" spans="1:4" outlineLevel="1" x14ac:dyDescent="0.25">
      <c r="A1658" s="194">
        <v>35228</v>
      </c>
      <c r="B1658" s="195">
        <v>669.04</v>
      </c>
      <c r="C1658" s="196">
        <f t="shared" si="50"/>
        <v>0.99712356737260965</v>
      </c>
      <c r="D1658" s="198">
        <f t="shared" si="51"/>
        <v>-2.8764326273903462E-3</v>
      </c>
    </row>
    <row r="1659" spans="1:4" outlineLevel="1" x14ac:dyDescent="0.25">
      <c r="A1659" s="194">
        <v>35229</v>
      </c>
      <c r="B1659" s="195">
        <v>667.92</v>
      </c>
      <c r="C1659" s="196">
        <f t="shared" si="50"/>
        <v>0.99832595958388137</v>
      </c>
      <c r="D1659" s="198">
        <f t="shared" si="51"/>
        <v>-1.6740404161186273E-3</v>
      </c>
    </row>
    <row r="1660" spans="1:4" outlineLevel="1" x14ac:dyDescent="0.25">
      <c r="A1660" s="194">
        <v>35230</v>
      </c>
      <c r="B1660" s="195">
        <v>665.85</v>
      </c>
      <c r="C1660" s="196">
        <f t="shared" si="50"/>
        <v>0.99690082644628109</v>
      </c>
      <c r="D1660" s="198">
        <f t="shared" si="51"/>
        <v>-3.0991735537189147E-3</v>
      </c>
    </row>
    <row r="1661" spans="1:4" outlineLevel="1" x14ac:dyDescent="0.25">
      <c r="A1661" s="194">
        <v>35233</v>
      </c>
      <c r="B1661" s="195">
        <v>665.16</v>
      </c>
      <c r="C1661" s="196">
        <f t="shared" si="50"/>
        <v>0.99896373056994814</v>
      </c>
      <c r="D1661" s="198">
        <f t="shared" si="51"/>
        <v>-1.0362694300518616E-3</v>
      </c>
    </row>
    <row r="1662" spans="1:4" outlineLevel="1" x14ac:dyDescent="0.25">
      <c r="A1662" s="194">
        <v>35234</v>
      </c>
      <c r="B1662" s="195">
        <v>662.06</v>
      </c>
      <c r="C1662" s="196">
        <f t="shared" si="50"/>
        <v>0.99533946719586264</v>
      </c>
      <c r="D1662" s="198">
        <f t="shared" si="51"/>
        <v>-4.6605328041373628E-3</v>
      </c>
    </row>
    <row r="1663" spans="1:4" outlineLevel="1" x14ac:dyDescent="0.25">
      <c r="A1663" s="194">
        <v>35235</v>
      </c>
      <c r="B1663" s="195">
        <v>661.96</v>
      </c>
      <c r="C1663" s="196">
        <f t="shared" si="50"/>
        <v>0.9998489562879499</v>
      </c>
      <c r="D1663" s="198">
        <f t="shared" si="51"/>
        <v>-1.5104371205010292E-4</v>
      </c>
    </row>
    <row r="1664" spans="1:4" outlineLevel="1" x14ac:dyDescent="0.25">
      <c r="A1664" s="194">
        <v>35236</v>
      </c>
      <c r="B1664" s="195">
        <v>662.1</v>
      </c>
      <c r="C1664" s="196">
        <f t="shared" si="50"/>
        <v>1.0002114931415795</v>
      </c>
      <c r="D1664" s="198">
        <f t="shared" si="51"/>
        <v>2.1149314157953292E-4</v>
      </c>
    </row>
    <row r="1665" spans="1:4" outlineLevel="1" x14ac:dyDescent="0.25">
      <c r="A1665" s="194">
        <v>35237</v>
      </c>
      <c r="B1665" s="195">
        <v>666.84</v>
      </c>
      <c r="C1665" s="196">
        <f t="shared" si="50"/>
        <v>1.0071590394200272</v>
      </c>
      <c r="D1665" s="198">
        <f t="shared" si="51"/>
        <v>7.1590394200271579E-3</v>
      </c>
    </row>
    <row r="1666" spans="1:4" outlineLevel="1" x14ac:dyDescent="0.25">
      <c r="A1666" s="194">
        <v>35240</v>
      </c>
      <c r="B1666" s="195">
        <v>668.85</v>
      </c>
      <c r="C1666" s="196">
        <f t="shared" si="50"/>
        <v>1.003014216303761</v>
      </c>
      <c r="D1666" s="198">
        <f t="shared" si="51"/>
        <v>3.0142163037609748E-3</v>
      </c>
    </row>
    <row r="1667" spans="1:4" outlineLevel="1" x14ac:dyDescent="0.25">
      <c r="A1667" s="194">
        <v>35241</v>
      </c>
      <c r="B1667" s="195">
        <v>668.48</v>
      </c>
      <c r="C1667" s="196">
        <f t="shared" si="50"/>
        <v>0.99944681169170968</v>
      </c>
      <c r="D1667" s="198">
        <f t="shared" si="51"/>
        <v>-5.5318830829031995E-4</v>
      </c>
    </row>
    <row r="1668" spans="1:4" outlineLevel="1" x14ac:dyDescent="0.25">
      <c r="A1668" s="194">
        <v>35242</v>
      </c>
      <c r="B1668" s="195">
        <v>664.39</v>
      </c>
      <c r="C1668" s="196">
        <f t="shared" si="50"/>
        <v>0.99388164193393969</v>
      </c>
      <c r="D1668" s="198">
        <f t="shared" si="51"/>
        <v>-6.1183580660603143E-3</v>
      </c>
    </row>
    <row r="1669" spans="1:4" outlineLevel="1" x14ac:dyDescent="0.25">
      <c r="A1669" s="194">
        <v>35243</v>
      </c>
      <c r="B1669" s="195">
        <v>668.55</v>
      </c>
      <c r="C1669" s="196">
        <f t="shared" si="50"/>
        <v>1.0062613826216529</v>
      </c>
      <c r="D1669" s="198">
        <f t="shared" si="51"/>
        <v>6.2613826216528778E-3</v>
      </c>
    </row>
    <row r="1670" spans="1:4" outlineLevel="1" x14ac:dyDescent="0.25">
      <c r="A1670" s="194">
        <v>35244</v>
      </c>
      <c r="B1670" s="195">
        <v>670.63</v>
      </c>
      <c r="C1670" s="196">
        <f t="shared" si="50"/>
        <v>1.0031112108294069</v>
      </c>
      <c r="D1670" s="198">
        <f t="shared" si="51"/>
        <v>3.1112108294069074E-3</v>
      </c>
    </row>
    <row r="1671" spans="1:4" outlineLevel="1" x14ac:dyDescent="0.25">
      <c r="A1671" s="194">
        <v>35247</v>
      </c>
      <c r="B1671" s="195">
        <v>675.88</v>
      </c>
      <c r="C1671" s="196">
        <f t="shared" si="50"/>
        <v>1.0078284598064506</v>
      </c>
      <c r="D1671" s="198">
        <f t="shared" si="51"/>
        <v>7.8284598064506383E-3</v>
      </c>
    </row>
    <row r="1672" spans="1:4" outlineLevel="1" x14ac:dyDescent="0.25">
      <c r="A1672" s="194">
        <v>35248</v>
      </c>
      <c r="B1672" s="195">
        <v>673.61</v>
      </c>
      <c r="C1672" s="196">
        <f t="shared" si="50"/>
        <v>0.99664141563591169</v>
      </c>
      <c r="D1672" s="198">
        <f t="shared" si="51"/>
        <v>-3.3585843640883128E-3</v>
      </c>
    </row>
    <row r="1673" spans="1:4" outlineLevel="1" x14ac:dyDescent="0.25">
      <c r="A1673" s="194">
        <v>35249</v>
      </c>
      <c r="B1673" s="195">
        <v>672.4</v>
      </c>
      <c r="C1673" s="196">
        <f t="shared" si="50"/>
        <v>0.99820370837725092</v>
      </c>
      <c r="D1673" s="198">
        <f t="shared" si="51"/>
        <v>-1.7962916227490799E-3</v>
      </c>
    </row>
    <row r="1674" spans="1:4" outlineLevel="1" x14ac:dyDescent="0.25">
      <c r="A1674" s="194">
        <v>35251</v>
      </c>
      <c r="B1674" s="195">
        <v>657.44</v>
      </c>
      <c r="C1674" s="196">
        <f t="shared" si="50"/>
        <v>0.97775133848899476</v>
      </c>
      <c r="D1674" s="198">
        <f t="shared" si="51"/>
        <v>-2.2248661511005241E-2</v>
      </c>
    </row>
    <row r="1675" spans="1:4" outlineLevel="1" x14ac:dyDescent="0.25">
      <c r="A1675" s="194">
        <v>35254</v>
      </c>
      <c r="B1675" s="195">
        <v>652.54</v>
      </c>
      <c r="C1675" s="196">
        <f t="shared" si="50"/>
        <v>0.99254684838160123</v>
      </c>
      <c r="D1675" s="198">
        <f t="shared" si="51"/>
        <v>-7.4531516183987678E-3</v>
      </c>
    </row>
    <row r="1676" spans="1:4" outlineLevel="1" x14ac:dyDescent="0.25">
      <c r="A1676" s="194">
        <v>35255</v>
      </c>
      <c r="B1676" s="195">
        <v>654.75</v>
      </c>
      <c r="C1676" s="196">
        <f t="shared" si="50"/>
        <v>1.0033867655622644</v>
      </c>
      <c r="D1676" s="198">
        <f t="shared" si="51"/>
        <v>3.38676556226436E-3</v>
      </c>
    </row>
    <row r="1677" spans="1:4" outlineLevel="1" x14ac:dyDescent="0.25">
      <c r="A1677" s="194">
        <v>35256</v>
      </c>
      <c r="B1677" s="195">
        <v>656.06</v>
      </c>
      <c r="C1677" s="196">
        <f t="shared" si="50"/>
        <v>1.0020007636502481</v>
      </c>
      <c r="D1677" s="198">
        <f t="shared" si="51"/>
        <v>2.0007636502481496E-3</v>
      </c>
    </row>
    <row r="1678" spans="1:4" outlineLevel="1" x14ac:dyDescent="0.25">
      <c r="A1678" s="194">
        <v>35257</v>
      </c>
      <c r="B1678" s="195">
        <v>645.66999999999996</v>
      </c>
      <c r="C1678" s="196">
        <f t="shared" si="50"/>
        <v>0.98416303386885351</v>
      </c>
      <c r="D1678" s="198">
        <f t="shared" si="51"/>
        <v>-1.583696613114649E-2</v>
      </c>
    </row>
    <row r="1679" spans="1:4" outlineLevel="1" x14ac:dyDescent="0.25">
      <c r="A1679" s="194">
        <v>35258</v>
      </c>
      <c r="B1679" s="195">
        <v>646.19000000000005</v>
      </c>
      <c r="C1679" s="196">
        <f t="shared" si="50"/>
        <v>1.0008053649697215</v>
      </c>
      <c r="D1679" s="198">
        <f t="shared" si="51"/>
        <v>8.053649697215004E-4</v>
      </c>
    </row>
    <row r="1680" spans="1:4" outlineLevel="1" x14ac:dyDescent="0.25">
      <c r="A1680" s="194">
        <v>35261</v>
      </c>
      <c r="B1680" s="195">
        <v>629.79999999999995</v>
      </c>
      <c r="C1680" s="196">
        <f t="shared" si="50"/>
        <v>0.97463594298890399</v>
      </c>
      <c r="D1680" s="198">
        <f t="shared" si="51"/>
        <v>-2.5364057011096008E-2</v>
      </c>
    </row>
    <row r="1681" spans="1:4" outlineLevel="1" x14ac:dyDescent="0.25">
      <c r="A1681" s="194">
        <v>35262</v>
      </c>
      <c r="B1681" s="195">
        <v>628.37</v>
      </c>
      <c r="C1681" s="196">
        <f t="shared" si="50"/>
        <v>0.99772943791679902</v>
      </c>
      <c r="D1681" s="198">
        <f t="shared" si="51"/>
        <v>-2.2705620832009776E-3</v>
      </c>
    </row>
    <row r="1682" spans="1:4" outlineLevel="1" x14ac:dyDescent="0.25">
      <c r="A1682" s="194">
        <v>35263</v>
      </c>
      <c r="B1682" s="195">
        <v>634.07000000000005</v>
      </c>
      <c r="C1682" s="196">
        <f t="shared" si="50"/>
        <v>1.0090710886897847</v>
      </c>
      <c r="D1682" s="198">
        <f t="shared" si="51"/>
        <v>9.0710886897846787E-3</v>
      </c>
    </row>
    <row r="1683" spans="1:4" outlineLevel="1" x14ac:dyDescent="0.25">
      <c r="A1683" s="194">
        <v>35264</v>
      </c>
      <c r="B1683" s="195">
        <v>643.55999999999995</v>
      </c>
      <c r="C1683" s="196">
        <f t="shared" si="50"/>
        <v>1.0149668017726747</v>
      </c>
      <c r="D1683" s="198">
        <f t="shared" si="51"/>
        <v>1.4966801772674732E-2</v>
      </c>
    </row>
    <row r="1684" spans="1:4" outlineLevel="1" x14ac:dyDescent="0.25">
      <c r="A1684" s="194">
        <v>35265</v>
      </c>
      <c r="B1684" s="195">
        <v>638.73</v>
      </c>
      <c r="C1684" s="196">
        <f t="shared" si="50"/>
        <v>0.99249487227298161</v>
      </c>
      <c r="D1684" s="198">
        <f t="shared" si="51"/>
        <v>-7.5051277270183903E-3</v>
      </c>
    </row>
    <row r="1685" spans="1:4" outlineLevel="1" x14ac:dyDescent="0.25">
      <c r="A1685" s="194">
        <v>35268</v>
      </c>
      <c r="B1685" s="195">
        <v>633.77</v>
      </c>
      <c r="C1685" s="196">
        <f t="shared" si="50"/>
        <v>0.99223459051555429</v>
      </c>
      <c r="D1685" s="198">
        <f t="shared" si="51"/>
        <v>-7.7654094844457067E-3</v>
      </c>
    </row>
    <row r="1686" spans="1:4" outlineLevel="1" x14ac:dyDescent="0.25">
      <c r="A1686" s="194">
        <v>35269</v>
      </c>
      <c r="B1686" s="195">
        <v>626.87</v>
      </c>
      <c r="C1686" s="196">
        <f t="shared" si="50"/>
        <v>0.989112769616738</v>
      </c>
      <c r="D1686" s="198">
        <f t="shared" si="51"/>
        <v>-1.0887230383262003E-2</v>
      </c>
    </row>
    <row r="1687" spans="1:4" outlineLevel="1" x14ac:dyDescent="0.25">
      <c r="A1687" s="194">
        <v>35270</v>
      </c>
      <c r="B1687" s="195">
        <v>626.65</v>
      </c>
      <c r="C1687" s="196">
        <f t="shared" si="50"/>
        <v>0.99964905004227345</v>
      </c>
      <c r="D1687" s="198">
        <f t="shared" si="51"/>
        <v>-3.5094995772655402E-4</v>
      </c>
    </row>
    <row r="1688" spans="1:4" outlineLevel="1" x14ac:dyDescent="0.25">
      <c r="A1688" s="194">
        <v>35271</v>
      </c>
      <c r="B1688" s="195">
        <v>631.16999999999996</v>
      </c>
      <c r="C1688" s="196">
        <f t="shared" si="50"/>
        <v>1.0072129577914306</v>
      </c>
      <c r="D1688" s="198">
        <f t="shared" si="51"/>
        <v>7.2129577914306076E-3</v>
      </c>
    </row>
    <row r="1689" spans="1:4" outlineLevel="1" x14ac:dyDescent="0.25">
      <c r="A1689" s="194">
        <v>35272</v>
      </c>
      <c r="B1689" s="195">
        <v>635.9</v>
      </c>
      <c r="C1689" s="196">
        <f t="shared" si="50"/>
        <v>1.0074940190439976</v>
      </c>
      <c r="D1689" s="198">
        <f t="shared" si="51"/>
        <v>7.4940190439976018E-3</v>
      </c>
    </row>
    <row r="1690" spans="1:4" outlineLevel="1" x14ac:dyDescent="0.25">
      <c r="A1690" s="194">
        <v>35275</v>
      </c>
      <c r="B1690" s="195">
        <v>630.91</v>
      </c>
      <c r="C1690" s="196">
        <f t="shared" si="50"/>
        <v>0.99215285422236199</v>
      </c>
      <c r="D1690" s="198">
        <f t="shared" si="51"/>
        <v>-7.8471457776380094E-3</v>
      </c>
    </row>
    <row r="1691" spans="1:4" outlineLevel="1" x14ac:dyDescent="0.25">
      <c r="A1691" s="194">
        <v>35276</v>
      </c>
      <c r="B1691" s="195">
        <v>635.26</v>
      </c>
      <c r="C1691" s="196">
        <f t="shared" si="50"/>
        <v>1.0068948027452411</v>
      </c>
      <c r="D1691" s="198">
        <f t="shared" si="51"/>
        <v>6.8948027452411242E-3</v>
      </c>
    </row>
    <row r="1692" spans="1:4" outlineLevel="1" x14ac:dyDescent="0.25">
      <c r="A1692" s="194">
        <v>35277</v>
      </c>
      <c r="B1692" s="195">
        <v>639.95000000000005</v>
      </c>
      <c r="C1692" s="196">
        <f t="shared" si="50"/>
        <v>1.0073828038913202</v>
      </c>
      <c r="D1692" s="198">
        <f t="shared" si="51"/>
        <v>7.3828038913201777E-3</v>
      </c>
    </row>
    <row r="1693" spans="1:4" outlineLevel="1" x14ac:dyDescent="0.25">
      <c r="A1693" s="194">
        <v>35278</v>
      </c>
      <c r="B1693" s="195">
        <v>650.02</v>
      </c>
      <c r="C1693" s="196">
        <f t="shared" ref="C1693:C1756" si="52">B1693/B1692</f>
        <v>1.0157356043440893</v>
      </c>
      <c r="D1693" s="198">
        <f t="shared" ref="D1693:D1756" si="53">C1693-1</f>
        <v>1.5735604344089271E-2</v>
      </c>
    </row>
    <row r="1694" spans="1:4" outlineLevel="1" x14ac:dyDescent="0.25">
      <c r="A1694" s="194">
        <v>35279</v>
      </c>
      <c r="B1694" s="195">
        <v>662.49</v>
      </c>
      <c r="C1694" s="196">
        <f t="shared" si="52"/>
        <v>1.0191840251069197</v>
      </c>
      <c r="D1694" s="198">
        <f t="shared" si="53"/>
        <v>1.9184025106919744E-2</v>
      </c>
    </row>
    <row r="1695" spans="1:4" outlineLevel="1" x14ac:dyDescent="0.25">
      <c r="A1695" s="194">
        <v>35282</v>
      </c>
      <c r="B1695" s="195">
        <v>660.23</v>
      </c>
      <c r="C1695" s="196">
        <f t="shared" si="52"/>
        <v>0.99658862775287171</v>
      </c>
      <c r="D1695" s="198">
        <f t="shared" si="53"/>
        <v>-3.4113722471282859E-3</v>
      </c>
    </row>
    <row r="1696" spans="1:4" outlineLevel="1" x14ac:dyDescent="0.25">
      <c r="A1696" s="194">
        <v>35283</v>
      </c>
      <c r="B1696" s="195">
        <v>662.38</v>
      </c>
      <c r="C1696" s="196">
        <f t="shared" si="52"/>
        <v>1.0032564409372491</v>
      </c>
      <c r="D1696" s="198">
        <f t="shared" si="53"/>
        <v>3.2564409372490832E-3</v>
      </c>
    </row>
    <row r="1697" spans="1:4" outlineLevel="1" x14ac:dyDescent="0.25">
      <c r="A1697" s="194">
        <v>35284</v>
      </c>
      <c r="B1697" s="195">
        <v>664.16</v>
      </c>
      <c r="C1697" s="196">
        <f t="shared" si="52"/>
        <v>1.0026872792052899</v>
      </c>
      <c r="D1697" s="198">
        <f t="shared" si="53"/>
        <v>2.6872792052898831E-3</v>
      </c>
    </row>
    <row r="1698" spans="1:4" outlineLevel="1" x14ac:dyDescent="0.25">
      <c r="A1698" s="194">
        <v>35285</v>
      </c>
      <c r="B1698" s="195">
        <v>662.59</v>
      </c>
      <c r="C1698" s="196">
        <f t="shared" si="52"/>
        <v>0.99763611178029399</v>
      </c>
      <c r="D1698" s="198">
        <f t="shared" si="53"/>
        <v>-2.3638882197060118E-3</v>
      </c>
    </row>
    <row r="1699" spans="1:4" outlineLevel="1" x14ac:dyDescent="0.25">
      <c r="A1699" s="194">
        <v>35286</v>
      </c>
      <c r="B1699" s="195">
        <v>662.1</v>
      </c>
      <c r="C1699" s="196">
        <f t="shared" si="52"/>
        <v>0.99926047782188077</v>
      </c>
      <c r="D1699" s="198">
        <f t="shared" si="53"/>
        <v>-7.3952217811923404E-4</v>
      </c>
    </row>
    <row r="1700" spans="1:4" outlineLevel="1" x14ac:dyDescent="0.25">
      <c r="A1700" s="194">
        <v>35289</v>
      </c>
      <c r="B1700" s="195">
        <v>665.77</v>
      </c>
      <c r="C1700" s="196">
        <f t="shared" si="52"/>
        <v>1.0055429693399789</v>
      </c>
      <c r="D1700" s="198">
        <f t="shared" si="53"/>
        <v>5.5429693399788871E-3</v>
      </c>
    </row>
    <row r="1701" spans="1:4" outlineLevel="1" x14ac:dyDescent="0.25">
      <c r="A1701" s="194">
        <v>35290</v>
      </c>
      <c r="B1701" s="195">
        <v>660.2</v>
      </c>
      <c r="C1701" s="196">
        <f t="shared" si="52"/>
        <v>0.99163374739024002</v>
      </c>
      <c r="D1701" s="198">
        <f t="shared" si="53"/>
        <v>-8.3662526097599832E-3</v>
      </c>
    </row>
    <row r="1702" spans="1:4" outlineLevel="1" x14ac:dyDescent="0.25">
      <c r="A1702" s="194">
        <v>35291</v>
      </c>
      <c r="B1702" s="195">
        <v>662.05</v>
      </c>
      <c r="C1702" s="196">
        <f t="shared" si="52"/>
        <v>1.002802181157225</v>
      </c>
      <c r="D1702" s="198">
        <f t="shared" si="53"/>
        <v>2.80218115722497E-3</v>
      </c>
    </row>
    <row r="1703" spans="1:4" outlineLevel="1" x14ac:dyDescent="0.25">
      <c r="A1703" s="194">
        <v>35292</v>
      </c>
      <c r="B1703" s="195">
        <v>662.28</v>
      </c>
      <c r="C1703" s="196">
        <f t="shared" si="52"/>
        <v>1.0003474057850616</v>
      </c>
      <c r="D1703" s="198">
        <f t="shared" si="53"/>
        <v>3.4740578506164965E-4</v>
      </c>
    </row>
    <row r="1704" spans="1:4" outlineLevel="1" x14ac:dyDescent="0.25">
      <c r="A1704" s="194">
        <v>35293</v>
      </c>
      <c r="B1704" s="195">
        <v>665.21</v>
      </c>
      <c r="C1704" s="196">
        <f t="shared" si="52"/>
        <v>1.0044241106480643</v>
      </c>
      <c r="D1704" s="198">
        <f t="shared" si="53"/>
        <v>4.42411064806425E-3</v>
      </c>
    </row>
    <row r="1705" spans="1:4" outlineLevel="1" x14ac:dyDescent="0.25">
      <c r="A1705" s="194">
        <v>35296</v>
      </c>
      <c r="B1705" s="195">
        <v>666.58</v>
      </c>
      <c r="C1705" s="196">
        <f t="shared" si="52"/>
        <v>1.0020595000075165</v>
      </c>
      <c r="D1705" s="198">
        <f t="shared" si="53"/>
        <v>2.0595000075165348E-3</v>
      </c>
    </row>
    <row r="1706" spans="1:4" outlineLevel="1" x14ac:dyDescent="0.25">
      <c r="A1706" s="194">
        <v>35297</v>
      </c>
      <c r="B1706" s="195">
        <v>665.69</v>
      </c>
      <c r="C1706" s="196">
        <f t="shared" si="52"/>
        <v>0.99866482642743559</v>
      </c>
      <c r="D1706" s="198">
        <f t="shared" si="53"/>
        <v>-1.3351735725644076E-3</v>
      </c>
    </row>
    <row r="1707" spans="1:4" outlineLevel="1" x14ac:dyDescent="0.25">
      <c r="A1707" s="194">
        <v>35298</v>
      </c>
      <c r="B1707" s="195">
        <v>665.07</v>
      </c>
      <c r="C1707" s="196">
        <f t="shared" si="52"/>
        <v>0.99906863555108227</v>
      </c>
      <c r="D1707" s="198">
        <f t="shared" si="53"/>
        <v>-9.3136444891772641E-4</v>
      </c>
    </row>
    <row r="1708" spans="1:4" outlineLevel="1" x14ac:dyDescent="0.25">
      <c r="A1708" s="194">
        <v>35299</v>
      </c>
      <c r="B1708" s="195">
        <v>670.68</v>
      </c>
      <c r="C1708" s="196">
        <f t="shared" si="52"/>
        <v>1.0084352023095311</v>
      </c>
      <c r="D1708" s="198">
        <f t="shared" si="53"/>
        <v>8.435202309531098E-3</v>
      </c>
    </row>
    <row r="1709" spans="1:4" outlineLevel="1" x14ac:dyDescent="0.25">
      <c r="A1709" s="194">
        <v>35300</v>
      </c>
      <c r="B1709" s="195">
        <v>667.03</v>
      </c>
      <c r="C1709" s="196">
        <f t="shared" si="52"/>
        <v>0.9945577622711278</v>
      </c>
      <c r="D1709" s="198">
        <f t="shared" si="53"/>
        <v>-5.4422377288722013E-3</v>
      </c>
    </row>
    <row r="1710" spans="1:4" outlineLevel="1" x14ac:dyDescent="0.25">
      <c r="A1710" s="194">
        <v>35303</v>
      </c>
      <c r="B1710" s="195">
        <v>663.88</v>
      </c>
      <c r="C1710" s="196">
        <f t="shared" si="52"/>
        <v>0.9952775737223214</v>
      </c>
      <c r="D1710" s="198">
        <f t="shared" si="53"/>
        <v>-4.7224262776786041E-3</v>
      </c>
    </row>
    <row r="1711" spans="1:4" outlineLevel="1" x14ac:dyDescent="0.25">
      <c r="A1711" s="194">
        <v>35304</v>
      </c>
      <c r="B1711" s="195">
        <v>666.4</v>
      </c>
      <c r="C1711" s="196">
        <f t="shared" si="52"/>
        <v>1.0037958667229017</v>
      </c>
      <c r="D1711" s="198">
        <f t="shared" si="53"/>
        <v>3.795866722901664E-3</v>
      </c>
    </row>
    <row r="1712" spans="1:4" outlineLevel="1" x14ac:dyDescent="0.25">
      <c r="A1712" s="194">
        <v>35305</v>
      </c>
      <c r="B1712" s="195">
        <v>664.81</v>
      </c>
      <c r="C1712" s="196">
        <f t="shared" si="52"/>
        <v>0.99761404561824729</v>
      </c>
      <c r="D1712" s="198">
        <f t="shared" si="53"/>
        <v>-2.3859543817527085E-3</v>
      </c>
    </row>
    <row r="1713" spans="1:4" outlineLevel="1" x14ac:dyDescent="0.25">
      <c r="A1713" s="194">
        <v>35306</v>
      </c>
      <c r="B1713" s="195">
        <v>657.4</v>
      </c>
      <c r="C1713" s="196">
        <f t="shared" si="52"/>
        <v>0.98885395827379252</v>
      </c>
      <c r="D1713" s="198">
        <f t="shared" si="53"/>
        <v>-1.1146041726207478E-2</v>
      </c>
    </row>
    <row r="1714" spans="1:4" outlineLevel="1" x14ac:dyDescent="0.25">
      <c r="A1714" s="194">
        <v>35307</v>
      </c>
      <c r="B1714" s="195">
        <v>651.99</v>
      </c>
      <c r="C1714" s="196">
        <f t="shared" si="52"/>
        <v>0.99177061149984791</v>
      </c>
      <c r="D1714" s="198">
        <f t="shared" si="53"/>
        <v>-8.2293885001520906E-3</v>
      </c>
    </row>
    <row r="1715" spans="1:4" outlineLevel="1" x14ac:dyDescent="0.25">
      <c r="A1715" s="194">
        <v>35311</v>
      </c>
      <c r="B1715" s="195">
        <v>654.72</v>
      </c>
      <c r="C1715" s="196">
        <f t="shared" si="52"/>
        <v>1.0041871807849814</v>
      </c>
      <c r="D1715" s="198">
        <f t="shared" si="53"/>
        <v>4.1871807849813703E-3</v>
      </c>
    </row>
    <row r="1716" spans="1:4" outlineLevel="1" x14ac:dyDescent="0.25">
      <c r="A1716" s="194">
        <v>35312</v>
      </c>
      <c r="B1716" s="195">
        <v>655.61</v>
      </c>
      <c r="C1716" s="196">
        <f t="shared" si="52"/>
        <v>1.0013593597262951</v>
      </c>
      <c r="D1716" s="198">
        <f t="shared" si="53"/>
        <v>1.3593597262950841E-3</v>
      </c>
    </row>
    <row r="1717" spans="1:4" outlineLevel="1" x14ac:dyDescent="0.25">
      <c r="A1717" s="194">
        <v>35313</v>
      </c>
      <c r="B1717" s="195">
        <v>649.44000000000005</v>
      </c>
      <c r="C1717" s="196">
        <f t="shared" si="52"/>
        <v>0.99058891719162312</v>
      </c>
      <c r="D1717" s="198">
        <f t="shared" si="53"/>
        <v>-9.4110828083768805E-3</v>
      </c>
    </row>
    <row r="1718" spans="1:4" outlineLevel="1" x14ac:dyDescent="0.25">
      <c r="A1718" s="194">
        <v>35314</v>
      </c>
      <c r="B1718" s="195">
        <v>655.68</v>
      </c>
      <c r="C1718" s="196">
        <f t="shared" si="52"/>
        <v>1.0096082779009607</v>
      </c>
      <c r="D1718" s="198">
        <f t="shared" si="53"/>
        <v>9.6082779009607489E-3</v>
      </c>
    </row>
    <row r="1719" spans="1:4" outlineLevel="1" x14ac:dyDescent="0.25">
      <c r="A1719" s="194">
        <v>35317</v>
      </c>
      <c r="B1719" s="195">
        <v>663.76</v>
      </c>
      <c r="C1719" s="196">
        <f t="shared" si="52"/>
        <v>1.0123230844314299</v>
      </c>
      <c r="D1719" s="198">
        <f t="shared" si="53"/>
        <v>1.2323084431429931E-2</v>
      </c>
    </row>
    <row r="1720" spans="1:4" outlineLevel="1" x14ac:dyDescent="0.25">
      <c r="A1720" s="194">
        <v>35318</v>
      </c>
      <c r="B1720" s="195">
        <v>663.81</v>
      </c>
      <c r="C1720" s="196">
        <f t="shared" si="52"/>
        <v>1.0000753284319632</v>
      </c>
      <c r="D1720" s="198">
        <f t="shared" si="53"/>
        <v>7.5328431963228581E-5</v>
      </c>
    </row>
    <row r="1721" spans="1:4" outlineLevel="1" x14ac:dyDescent="0.25">
      <c r="A1721" s="194">
        <v>35319</v>
      </c>
      <c r="B1721" s="195">
        <v>667.28</v>
      </c>
      <c r="C1721" s="196">
        <f t="shared" si="52"/>
        <v>1.0052273994064567</v>
      </c>
      <c r="D1721" s="198">
        <f t="shared" si="53"/>
        <v>5.2273994064566676E-3</v>
      </c>
    </row>
    <row r="1722" spans="1:4" outlineLevel="1" x14ac:dyDescent="0.25">
      <c r="A1722" s="194">
        <v>35320</v>
      </c>
      <c r="B1722" s="195">
        <v>671.15</v>
      </c>
      <c r="C1722" s="196">
        <f t="shared" si="52"/>
        <v>1.0057996643088358</v>
      </c>
      <c r="D1722" s="198">
        <f t="shared" si="53"/>
        <v>5.799664308835828E-3</v>
      </c>
    </row>
    <row r="1723" spans="1:4" outlineLevel="1" x14ac:dyDescent="0.25">
      <c r="A1723" s="194">
        <v>35321</v>
      </c>
      <c r="B1723" s="195">
        <v>680.54</v>
      </c>
      <c r="C1723" s="196">
        <f t="shared" si="52"/>
        <v>1.0139909111226999</v>
      </c>
      <c r="D1723" s="198">
        <f t="shared" si="53"/>
        <v>1.3990911122699901E-2</v>
      </c>
    </row>
    <row r="1724" spans="1:4" outlineLevel="1" x14ac:dyDescent="0.25">
      <c r="A1724" s="194">
        <v>35324</v>
      </c>
      <c r="B1724" s="195">
        <v>683.98</v>
      </c>
      <c r="C1724" s="196">
        <f t="shared" si="52"/>
        <v>1.0050548094160521</v>
      </c>
      <c r="D1724" s="198">
        <f t="shared" si="53"/>
        <v>5.0548094160520751E-3</v>
      </c>
    </row>
    <row r="1725" spans="1:4" outlineLevel="1" x14ac:dyDescent="0.25">
      <c r="A1725" s="194">
        <v>35325</v>
      </c>
      <c r="B1725" s="195">
        <v>682.94</v>
      </c>
      <c r="C1725" s="196">
        <f t="shared" si="52"/>
        <v>0.99847948770431894</v>
      </c>
      <c r="D1725" s="198">
        <f t="shared" si="53"/>
        <v>-1.5205122956810646E-3</v>
      </c>
    </row>
    <row r="1726" spans="1:4" outlineLevel="1" x14ac:dyDescent="0.25">
      <c r="A1726" s="194">
        <v>35326</v>
      </c>
      <c r="B1726" s="195">
        <v>681.47</v>
      </c>
      <c r="C1726" s="196">
        <f t="shared" si="52"/>
        <v>0.99784754151169941</v>
      </c>
      <c r="D1726" s="198">
        <f t="shared" si="53"/>
        <v>-2.1524584883005904E-3</v>
      </c>
    </row>
    <row r="1727" spans="1:4" outlineLevel="1" x14ac:dyDescent="0.25">
      <c r="A1727" s="194">
        <v>35327</v>
      </c>
      <c r="B1727" s="195">
        <v>683</v>
      </c>
      <c r="C1727" s="196">
        <f t="shared" si="52"/>
        <v>1.0022451465214903</v>
      </c>
      <c r="D1727" s="198">
        <f t="shared" si="53"/>
        <v>2.2451465214903266E-3</v>
      </c>
    </row>
    <row r="1728" spans="1:4" outlineLevel="1" x14ac:dyDescent="0.25">
      <c r="A1728" s="194">
        <v>35328</v>
      </c>
      <c r="B1728" s="195">
        <v>687.03</v>
      </c>
      <c r="C1728" s="196">
        <f t="shared" si="52"/>
        <v>1.005900439238653</v>
      </c>
      <c r="D1728" s="198">
        <f t="shared" si="53"/>
        <v>5.9004392386530213E-3</v>
      </c>
    </row>
    <row r="1729" spans="1:4" outlineLevel="1" x14ac:dyDescent="0.25">
      <c r="A1729" s="194">
        <v>35331</v>
      </c>
      <c r="B1729" s="195">
        <v>686.48</v>
      </c>
      <c r="C1729" s="196">
        <f t="shared" si="52"/>
        <v>0.99919945271676647</v>
      </c>
      <c r="D1729" s="198">
        <f t="shared" si="53"/>
        <v>-8.0054728323353253E-4</v>
      </c>
    </row>
    <row r="1730" spans="1:4" outlineLevel="1" x14ac:dyDescent="0.25">
      <c r="A1730" s="194">
        <v>35332</v>
      </c>
      <c r="B1730" s="195">
        <v>685.61</v>
      </c>
      <c r="C1730" s="196">
        <f t="shared" si="52"/>
        <v>0.99873266519053727</v>
      </c>
      <c r="D1730" s="198">
        <f t="shared" si="53"/>
        <v>-1.2673348094627279E-3</v>
      </c>
    </row>
    <row r="1731" spans="1:4" outlineLevel="1" x14ac:dyDescent="0.25">
      <c r="A1731" s="194">
        <v>35333</v>
      </c>
      <c r="B1731" s="195">
        <v>685.83</v>
      </c>
      <c r="C1731" s="196">
        <f t="shared" si="52"/>
        <v>1.000320882134158</v>
      </c>
      <c r="D1731" s="198">
        <f t="shared" si="53"/>
        <v>3.2088213415804034E-4</v>
      </c>
    </row>
    <row r="1732" spans="1:4" outlineLevel="1" x14ac:dyDescent="0.25">
      <c r="A1732" s="194">
        <v>35334</v>
      </c>
      <c r="B1732" s="195">
        <v>685.86</v>
      </c>
      <c r="C1732" s="196">
        <f t="shared" si="52"/>
        <v>1.0000437426184332</v>
      </c>
      <c r="D1732" s="198">
        <f t="shared" si="53"/>
        <v>4.3742618433206815E-5</v>
      </c>
    </row>
    <row r="1733" spans="1:4" outlineLevel="1" x14ac:dyDescent="0.25">
      <c r="A1733" s="194">
        <v>35335</v>
      </c>
      <c r="B1733" s="195">
        <v>686.19</v>
      </c>
      <c r="C1733" s="196">
        <f t="shared" si="52"/>
        <v>1.000481147756102</v>
      </c>
      <c r="D1733" s="198">
        <f t="shared" si="53"/>
        <v>4.8114775610197391E-4</v>
      </c>
    </row>
    <row r="1734" spans="1:4" outlineLevel="1" x14ac:dyDescent="0.25">
      <c r="A1734" s="194">
        <v>35338</v>
      </c>
      <c r="B1734" s="195">
        <v>687.33</v>
      </c>
      <c r="C1734" s="196">
        <f t="shared" si="52"/>
        <v>1.0016613474402134</v>
      </c>
      <c r="D1734" s="198">
        <f t="shared" si="53"/>
        <v>1.661347440213401E-3</v>
      </c>
    </row>
    <row r="1735" spans="1:4" outlineLevel="1" x14ac:dyDescent="0.25">
      <c r="A1735" s="194">
        <v>35339</v>
      </c>
      <c r="B1735" s="195">
        <v>689.08</v>
      </c>
      <c r="C1735" s="196">
        <f t="shared" si="52"/>
        <v>1.0025460841226195</v>
      </c>
      <c r="D1735" s="198">
        <f t="shared" si="53"/>
        <v>2.5460841226194741E-3</v>
      </c>
    </row>
    <row r="1736" spans="1:4" outlineLevel="1" x14ac:dyDescent="0.25">
      <c r="A1736" s="194">
        <v>35340</v>
      </c>
      <c r="B1736" s="195">
        <v>694.01</v>
      </c>
      <c r="C1736" s="196">
        <f t="shared" si="52"/>
        <v>1.0071544668253323</v>
      </c>
      <c r="D1736" s="198">
        <f t="shared" si="53"/>
        <v>7.154466825332273E-3</v>
      </c>
    </row>
    <row r="1737" spans="1:4" outlineLevel="1" x14ac:dyDescent="0.25">
      <c r="A1737" s="194">
        <v>35341</v>
      </c>
      <c r="B1737" s="195">
        <v>692.78</v>
      </c>
      <c r="C1737" s="196">
        <f t="shared" si="52"/>
        <v>0.99822769124364197</v>
      </c>
      <c r="D1737" s="198">
        <f t="shared" si="53"/>
        <v>-1.772308756358032E-3</v>
      </c>
    </row>
    <row r="1738" spans="1:4" outlineLevel="1" x14ac:dyDescent="0.25">
      <c r="A1738" s="194">
        <v>35342</v>
      </c>
      <c r="B1738" s="195">
        <v>701.46</v>
      </c>
      <c r="C1738" s="196">
        <f t="shared" si="52"/>
        <v>1.0125292300586046</v>
      </c>
      <c r="D1738" s="198">
        <f t="shared" si="53"/>
        <v>1.2529230058604623E-2</v>
      </c>
    </row>
    <row r="1739" spans="1:4" outlineLevel="1" x14ac:dyDescent="0.25">
      <c r="A1739" s="194">
        <v>35345</v>
      </c>
      <c r="B1739" s="195">
        <v>703.34</v>
      </c>
      <c r="C1739" s="196">
        <f t="shared" si="52"/>
        <v>1.002680124312149</v>
      </c>
      <c r="D1739" s="198">
        <f t="shared" si="53"/>
        <v>2.6801243121490348E-3</v>
      </c>
    </row>
    <row r="1740" spans="1:4" outlineLevel="1" x14ac:dyDescent="0.25">
      <c r="A1740" s="194">
        <v>35346</v>
      </c>
      <c r="B1740" s="195">
        <v>700.64</v>
      </c>
      <c r="C1740" s="196">
        <f t="shared" si="52"/>
        <v>0.99616117382773617</v>
      </c>
      <c r="D1740" s="198">
        <f t="shared" si="53"/>
        <v>-3.8388261722638317E-3</v>
      </c>
    </row>
    <row r="1741" spans="1:4" outlineLevel="1" x14ac:dyDescent="0.25">
      <c r="A1741" s="194">
        <v>35347</v>
      </c>
      <c r="B1741" s="195">
        <v>696.74</v>
      </c>
      <c r="C1741" s="196">
        <f t="shared" si="52"/>
        <v>0.99443366065311722</v>
      </c>
      <c r="D1741" s="198">
        <f t="shared" si="53"/>
        <v>-5.566339346882776E-3</v>
      </c>
    </row>
    <row r="1742" spans="1:4" outlineLevel="1" x14ac:dyDescent="0.25">
      <c r="A1742" s="194">
        <v>35348</v>
      </c>
      <c r="B1742" s="195">
        <v>694.61</v>
      </c>
      <c r="C1742" s="196">
        <f t="shared" si="52"/>
        <v>0.99694290553147513</v>
      </c>
      <c r="D1742" s="198">
        <f t="shared" si="53"/>
        <v>-3.057094468524868E-3</v>
      </c>
    </row>
    <row r="1743" spans="1:4" outlineLevel="1" x14ac:dyDescent="0.25">
      <c r="A1743" s="194">
        <v>35349</v>
      </c>
      <c r="B1743" s="195">
        <v>700.66</v>
      </c>
      <c r="C1743" s="196">
        <f t="shared" si="52"/>
        <v>1.0087099235542245</v>
      </c>
      <c r="D1743" s="198">
        <f t="shared" si="53"/>
        <v>8.7099235542245079E-3</v>
      </c>
    </row>
    <row r="1744" spans="1:4" outlineLevel="1" x14ac:dyDescent="0.25">
      <c r="A1744" s="194">
        <v>35352</v>
      </c>
      <c r="B1744" s="195">
        <v>703.54</v>
      </c>
      <c r="C1744" s="196">
        <f t="shared" si="52"/>
        <v>1.0041104101846829</v>
      </c>
      <c r="D1744" s="198">
        <f t="shared" si="53"/>
        <v>4.1104101846829444E-3</v>
      </c>
    </row>
    <row r="1745" spans="1:4" outlineLevel="1" x14ac:dyDescent="0.25">
      <c r="A1745" s="194">
        <v>35353</v>
      </c>
      <c r="B1745" s="195">
        <v>702.57</v>
      </c>
      <c r="C1745" s="196">
        <f t="shared" si="52"/>
        <v>0.99862125820848857</v>
      </c>
      <c r="D1745" s="198">
        <f t="shared" si="53"/>
        <v>-1.3787417915114286E-3</v>
      </c>
    </row>
    <row r="1746" spans="1:4" outlineLevel="1" x14ac:dyDescent="0.25">
      <c r="A1746" s="194">
        <v>35354</v>
      </c>
      <c r="B1746" s="195">
        <v>704.41</v>
      </c>
      <c r="C1746" s="196">
        <f t="shared" si="52"/>
        <v>1.0026189561182515</v>
      </c>
      <c r="D1746" s="198">
        <f t="shared" si="53"/>
        <v>2.6189561182514698E-3</v>
      </c>
    </row>
    <row r="1747" spans="1:4" outlineLevel="1" x14ac:dyDescent="0.25">
      <c r="A1747" s="194">
        <v>35355</v>
      </c>
      <c r="B1747" s="195">
        <v>706.99</v>
      </c>
      <c r="C1747" s="196">
        <f t="shared" si="52"/>
        <v>1.0036626396558823</v>
      </c>
      <c r="D1747" s="198">
        <f t="shared" si="53"/>
        <v>3.662639655882316E-3</v>
      </c>
    </row>
    <row r="1748" spans="1:4" outlineLevel="1" x14ac:dyDescent="0.25">
      <c r="A1748" s="194">
        <v>35356</v>
      </c>
      <c r="B1748" s="195">
        <v>710.82</v>
      </c>
      <c r="C1748" s="196">
        <f t="shared" si="52"/>
        <v>1.0054173326355396</v>
      </c>
      <c r="D1748" s="198">
        <f t="shared" si="53"/>
        <v>5.4173326355395623E-3</v>
      </c>
    </row>
    <row r="1749" spans="1:4" outlineLevel="1" x14ac:dyDescent="0.25">
      <c r="A1749" s="194">
        <v>35359</v>
      </c>
      <c r="B1749" s="195">
        <v>709.85</v>
      </c>
      <c r="C1749" s="196">
        <f t="shared" si="52"/>
        <v>0.99863537885822007</v>
      </c>
      <c r="D1749" s="198">
        <f t="shared" si="53"/>
        <v>-1.3646211417799314E-3</v>
      </c>
    </row>
    <row r="1750" spans="1:4" outlineLevel="1" x14ac:dyDescent="0.25">
      <c r="A1750" s="194">
        <v>35360</v>
      </c>
      <c r="B1750" s="195">
        <v>706.57</v>
      </c>
      <c r="C1750" s="196">
        <f t="shared" si="52"/>
        <v>0.99537930548707476</v>
      </c>
      <c r="D1750" s="198">
        <f t="shared" si="53"/>
        <v>-4.6206945129252386E-3</v>
      </c>
    </row>
    <row r="1751" spans="1:4" outlineLevel="1" x14ac:dyDescent="0.25">
      <c r="A1751" s="194">
        <v>35361</v>
      </c>
      <c r="B1751" s="195">
        <v>707.27</v>
      </c>
      <c r="C1751" s="196">
        <f t="shared" si="52"/>
        <v>1.000990701558232</v>
      </c>
      <c r="D1751" s="198">
        <f t="shared" si="53"/>
        <v>9.907015582319989E-4</v>
      </c>
    </row>
    <row r="1752" spans="1:4" outlineLevel="1" x14ac:dyDescent="0.25">
      <c r="A1752" s="194">
        <v>35362</v>
      </c>
      <c r="B1752" s="195">
        <v>702.29</v>
      </c>
      <c r="C1752" s="196">
        <f t="shared" si="52"/>
        <v>0.99295884174360571</v>
      </c>
      <c r="D1752" s="198">
        <f t="shared" si="53"/>
        <v>-7.0411582563942865E-3</v>
      </c>
    </row>
    <row r="1753" spans="1:4" outlineLevel="1" x14ac:dyDescent="0.25">
      <c r="A1753" s="194">
        <v>35363</v>
      </c>
      <c r="B1753" s="195">
        <v>700.92</v>
      </c>
      <c r="C1753" s="196">
        <f t="shared" si="52"/>
        <v>0.99804923891839548</v>
      </c>
      <c r="D1753" s="198">
        <f t="shared" si="53"/>
        <v>-1.950761081604524E-3</v>
      </c>
    </row>
    <row r="1754" spans="1:4" outlineLevel="1" x14ac:dyDescent="0.25">
      <c r="A1754" s="194">
        <v>35366</v>
      </c>
      <c r="B1754" s="195">
        <v>697.26</v>
      </c>
      <c r="C1754" s="196">
        <f t="shared" si="52"/>
        <v>0.99477829138846097</v>
      </c>
      <c r="D1754" s="198">
        <f t="shared" si="53"/>
        <v>-5.2217086115390332E-3</v>
      </c>
    </row>
    <row r="1755" spans="1:4" outlineLevel="1" x14ac:dyDescent="0.25">
      <c r="A1755" s="194">
        <v>35367</v>
      </c>
      <c r="B1755" s="195">
        <v>701.5</v>
      </c>
      <c r="C1755" s="196">
        <f t="shared" si="52"/>
        <v>1.0060809454149098</v>
      </c>
      <c r="D1755" s="198">
        <f t="shared" si="53"/>
        <v>6.0809454149097775E-3</v>
      </c>
    </row>
    <row r="1756" spans="1:4" outlineLevel="1" x14ac:dyDescent="0.25">
      <c r="A1756" s="194">
        <v>35368</v>
      </c>
      <c r="B1756" s="195">
        <v>700.9</v>
      </c>
      <c r="C1756" s="196">
        <f t="shared" si="52"/>
        <v>0.99914468995010686</v>
      </c>
      <c r="D1756" s="198">
        <f t="shared" si="53"/>
        <v>-8.5531004989314319E-4</v>
      </c>
    </row>
    <row r="1757" spans="1:4" outlineLevel="1" x14ac:dyDescent="0.25">
      <c r="A1757" s="194">
        <v>35369</v>
      </c>
      <c r="B1757" s="195">
        <v>705.27</v>
      </c>
      <c r="C1757" s="196">
        <f t="shared" ref="C1757:C1820" si="54">B1757/B1756</f>
        <v>1.0062348409188187</v>
      </c>
      <c r="D1757" s="198">
        <f t="shared" ref="D1757:D1820" si="55">C1757-1</f>
        <v>6.2348409188186515E-3</v>
      </c>
    </row>
    <row r="1758" spans="1:4" outlineLevel="1" x14ac:dyDescent="0.25">
      <c r="A1758" s="194">
        <v>35370</v>
      </c>
      <c r="B1758" s="195">
        <v>703.77</v>
      </c>
      <c r="C1758" s="196">
        <f t="shared" si="54"/>
        <v>0.99787315496192952</v>
      </c>
      <c r="D1758" s="198">
        <f t="shared" si="55"/>
        <v>-2.1268450380704795E-3</v>
      </c>
    </row>
    <row r="1759" spans="1:4" outlineLevel="1" x14ac:dyDescent="0.25">
      <c r="A1759" s="194">
        <v>35373</v>
      </c>
      <c r="B1759" s="195">
        <v>706.73</v>
      </c>
      <c r="C1759" s="196">
        <f t="shared" si="54"/>
        <v>1.0042059195475794</v>
      </c>
      <c r="D1759" s="198">
        <f t="shared" si="55"/>
        <v>4.2059195475794287E-3</v>
      </c>
    </row>
    <row r="1760" spans="1:4" outlineLevel="1" x14ac:dyDescent="0.25">
      <c r="A1760" s="194">
        <v>35374</v>
      </c>
      <c r="B1760" s="195">
        <v>714.14</v>
      </c>
      <c r="C1760" s="196">
        <f t="shared" si="54"/>
        <v>1.01048490937133</v>
      </c>
      <c r="D1760" s="198">
        <f t="shared" si="55"/>
        <v>1.0484909371329953E-2</v>
      </c>
    </row>
    <row r="1761" spans="1:4" outlineLevel="1" x14ac:dyDescent="0.25">
      <c r="A1761" s="194">
        <v>35375</v>
      </c>
      <c r="B1761" s="195">
        <v>724.59</v>
      </c>
      <c r="C1761" s="196">
        <f t="shared" si="54"/>
        <v>1.0146329851289664</v>
      </c>
      <c r="D1761" s="198">
        <f t="shared" si="55"/>
        <v>1.463298512896638E-2</v>
      </c>
    </row>
    <row r="1762" spans="1:4" outlineLevel="1" x14ac:dyDescent="0.25">
      <c r="A1762" s="194">
        <v>35376</v>
      </c>
      <c r="B1762" s="195">
        <v>727.65</v>
      </c>
      <c r="C1762" s="196">
        <f t="shared" si="54"/>
        <v>1.0042230778785244</v>
      </c>
      <c r="D1762" s="198">
        <f t="shared" si="55"/>
        <v>4.2230778785243839E-3</v>
      </c>
    </row>
    <row r="1763" spans="1:4" outlineLevel="1" x14ac:dyDescent="0.25">
      <c r="A1763" s="194">
        <v>35377</v>
      </c>
      <c r="B1763" s="195">
        <v>730.82</v>
      </c>
      <c r="C1763" s="196">
        <f t="shared" si="54"/>
        <v>1.004356490070776</v>
      </c>
      <c r="D1763" s="198">
        <f t="shared" si="55"/>
        <v>4.3564900707759868E-3</v>
      </c>
    </row>
    <row r="1764" spans="1:4" outlineLevel="1" x14ac:dyDescent="0.25">
      <c r="A1764" s="194">
        <v>35380</v>
      </c>
      <c r="B1764" s="195">
        <v>731.87</v>
      </c>
      <c r="C1764" s="196">
        <f t="shared" si="54"/>
        <v>1.001436742289483</v>
      </c>
      <c r="D1764" s="198">
        <f t="shared" si="55"/>
        <v>1.436742289482984E-3</v>
      </c>
    </row>
    <row r="1765" spans="1:4" outlineLevel="1" x14ac:dyDescent="0.25">
      <c r="A1765" s="194">
        <v>35381</v>
      </c>
      <c r="B1765" s="195">
        <v>729.56</v>
      </c>
      <c r="C1765" s="196">
        <f t="shared" si="54"/>
        <v>0.99684370175031078</v>
      </c>
      <c r="D1765" s="198">
        <f t="shared" si="55"/>
        <v>-3.1562982496892156E-3</v>
      </c>
    </row>
    <row r="1766" spans="1:4" outlineLevel="1" x14ac:dyDescent="0.25">
      <c r="A1766" s="194">
        <v>35382</v>
      </c>
      <c r="B1766" s="195">
        <v>731.13</v>
      </c>
      <c r="C1766" s="196">
        <f t="shared" si="54"/>
        <v>1.0021519820165581</v>
      </c>
      <c r="D1766" s="198">
        <f t="shared" si="55"/>
        <v>2.151982016558085E-3</v>
      </c>
    </row>
    <row r="1767" spans="1:4" outlineLevel="1" x14ac:dyDescent="0.25">
      <c r="A1767" s="194">
        <v>35383</v>
      </c>
      <c r="B1767" s="195">
        <v>735.88</v>
      </c>
      <c r="C1767" s="196">
        <f t="shared" si="54"/>
        <v>1.0064967926360566</v>
      </c>
      <c r="D1767" s="198">
        <f t="shared" si="55"/>
        <v>6.4967926360566253E-3</v>
      </c>
    </row>
    <row r="1768" spans="1:4" outlineLevel="1" x14ac:dyDescent="0.25">
      <c r="A1768" s="194">
        <v>35384</v>
      </c>
      <c r="B1768" s="195">
        <v>737.62</v>
      </c>
      <c r="C1768" s="196">
        <f t="shared" si="54"/>
        <v>1.002364515953688</v>
      </c>
      <c r="D1768" s="198">
        <f t="shared" si="55"/>
        <v>2.3645159536880289E-3</v>
      </c>
    </row>
    <row r="1769" spans="1:4" outlineLevel="1" x14ac:dyDescent="0.25">
      <c r="A1769" s="194">
        <v>35387</v>
      </c>
      <c r="B1769" s="195">
        <v>737.02</v>
      </c>
      <c r="C1769" s="196">
        <f t="shared" si="54"/>
        <v>0.99918657303218461</v>
      </c>
      <c r="D1769" s="198">
        <f t="shared" si="55"/>
        <v>-8.1342696781538937E-4</v>
      </c>
    </row>
    <row r="1770" spans="1:4" outlineLevel="1" x14ac:dyDescent="0.25">
      <c r="A1770" s="194">
        <v>35388</v>
      </c>
      <c r="B1770" s="195">
        <v>742.16</v>
      </c>
      <c r="C1770" s="196">
        <f t="shared" si="54"/>
        <v>1.0069740305554802</v>
      </c>
      <c r="D1770" s="198">
        <f t="shared" si="55"/>
        <v>6.9740305554801818E-3</v>
      </c>
    </row>
    <row r="1771" spans="1:4" outlineLevel="1" x14ac:dyDescent="0.25">
      <c r="A1771" s="194">
        <v>35389</v>
      </c>
      <c r="B1771" s="195">
        <v>743.95</v>
      </c>
      <c r="C1771" s="196">
        <f t="shared" si="54"/>
        <v>1.0024118788401424</v>
      </c>
      <c r="D1771" s="198">
        <f t="shared" si="55"/>
        <v>2.4118788401423785E-3</v>
      </c>
    </row>
    <row r="1772" spans="1:4" outlineLevel="1" x14ac:dyDescent="0.25">
      <c r="A1772" s="194">
        <v>35390</v>
      </c>
      <c r="B1772" s="195">
        <v>742.75</v>
      </c>
      <c r="C1772" s="196">
        <f t="shared" si="54"/>
        <v>0.99838698837287443</v>
      </c>
      <c r="D1772" s="198">
        <f t="shared" si="55"/>
        <v>-1.6130116271255712E-3</v>
      </c>
    </row>
    <row r="1773" spans="1:4" outlineLevel="1" x14ac:dyDescent="0.25">
      <c r="A1773" s="194">
        <v>35391</v>
      </c>
      <c r="B1773" s="195">
        <v>748.73</v>
      </c>
      <c r="C1773" s="196">
        <f t="shared" si="54"/>
        <v>1.0080511612251768</v>
      </c>
      <c r="D1773" s="198">
        <f t="shared" si="55"/>
        <v>8.051161225176795E-3</v>
      </c>
    </row>
    <row r="1774" spans="1:4" outlineLevel="1" x14ac:dyDescent="0.25">
      <c r="A1774" s="194">
        <v>35394</v>
      </c>
      <c r="B1774" s="195">
        <v>757.03</v>
      </c>
      <c r="C1774" s="196">
        <f t="shared" si="54"/>
        <v>1.0110854380083607</v>
      </c>
      <c r="D1774" s="198">
        <f t="shared" si="55"/>
        <v>1.1085438008360704E-2</v>
      </c>
    </row>
    <row r="1775" spans="1:4" outlineLevel="1" x14ac:dyDescent="0.25">
      <c r="A1775" s="194">
        <v>35395</v>
      </c>
      <c r="B1775" s="195">
        <v>755.96</v>
      </c>
      <c r="C1775" s="196">
        <f t="shared" si="54"/>
        <v>0.99858658177350967</v>
      </c>
      <c r="D1775" s="198">
        <f t="shared" si="55"/>
        <v>-1.4134182264903261E-3</v>
      </c>
    </row>
    <row r="1776" spans="1:4" outlineLevel="1" x14ac:dyDescent="0.25">
      <c r="A1776" s="194">
        <v>35396</v>
      </c>
      <c r="B1776" s="195">
        <v>755</v>
      </c>
      <c r="C1776" s="196">
        <f t="shared" si="54"/>
        <v>0.99873009153923487</v>
      </c>
      <c r="D1776" s="198">
        <f t="shared" si="55"/>
        <v>-1.2699084607651345E-3</v>
      </c>
    </row>
    <row r="1777" spans="1:4" outlineLevel="1" x14ac:dyDescent="0.25">
      <c r="A1777" s="194">
        <v>35398</v>
      </c>
      <c r="B1777" s="195">
        <v>757.02</v>
      </c>
      <c r="C1777" s="196">
        <f t="shared" si="54"/>
        <v>1.0026754966887417</v>
      </c>
      <c r="D1777" s="198">
        <f t="shared" si="55"/>
        <v>2.6754966887416742E-3</v>
      </c>
    </row>
    <row r="1778" spans="1:4" outlineLevel="1" x14ac:dyDescent="0.25">
      <c r="A1778" s="194">
        <v>35401</v>
      </c>
      <c r="B1778" s="195">
        <v>756.56</v>
      </c>
      <c r="C1778" s="196">
        <f t="shared" si="54"/>
        <v>0.99939235423106387</v>
      </c>
      <c r="D1778" s="198">
        <f t="shared" si="55"/>
        <v>-6.0764576893612698E-4</v>
      </c>
    </row>
    <row r="1779" spans="1:4" outlineLevel="1" x14ac:dyDescent="0.25">
      <c r="A1779" s="194">
        <v>35402</v>
      </c>
      <c r="B1779" s="195">
        <v>748.28</v>
      </c>
      <c r="C1779" s="196">
        <f t="shared" si="54"/>
        <v>0.98905572591730995</v>
      </c>
      <c r="D1779" s="198">
        <f t="shared" si="55"/>
        <v>-1.0944274082690053E-2</v>
      </c>
    </row>
    <row r="1780" spans="1:4" outlineLevel="1" x14ac:dyDescent="0.25">
      <c r="A1780" s="194">
        <v>35403</v>
      </c>
      <c r="B1780" s="195">
        <v>745.1</v>
      </c>
      <c r="C1780" s="196">
        <f t="shared" si="54"/>
        <v>0.99575025391564664</v>
      </c>
      <c r="D1780" s="198">
        <f t="shared" si="55"/>
        <v>-4.2497460843533563E-3</v>
      </c>
    </row>
    <row r="1781" spans="1:4" outlineLevel="1" x14ac:dyDescent="0.25">
      <c r="A1781" s="194">
        <v>35404</v>
      </c>
      <c r="B1781" s="195">
        <v>744.38</v>
      </c>
      <c r="C1781" s="196">
        <f t="shared" si="54"/>
        <v>0.99903368675345583</v>
      </c>
      <c r="D1781" s="198">
        <f t="shared" si="55"/>
        <v>-9.6631324654417039E-4</v>
      </c>
    </row>
    <row r="1782" spans="1:4" outlineLevel="1" x14ac:dyDescent="0.25">
      <c r="A1782" s="194">
        <v>35405</v>
      </c>
      <c r="B1782" s="195">
        <v>739.6</v>
      </c>
      <c r="C1782" s="196">
        <f t="shared" si="54"/>
        <v>0.99357854859077355</v>
      </c>
      <c r="D1782" s="198">
        <f t="shared" si="55"/>
        <v>-6.421451409226453E-3</v>
      </c>
    </row>
    <row r="1783" spans="1:4" outlineLevel="1" x14ac:dyDescent="0.25">
      <c r="A1783" s="194">
        <v>35408</v>
      </c>
      <c r="B1783" s="195">
        <v>749.76</v>
      </c>
      <c r="C1783" s="196">
        <f t="shared" si="54"/>
        <v>1.0137371552190373</v>
      </c>
      <c r="D1783" s="198">
        <f t="shared" si="55"/>
        <v>1.3737155219037289E-2</v>
      </c>
    </row>
    <row r="1784" spans="1:4" outlineLevel="1" x14ac:dyDescent="0.25">
      <c r="A1784" s="194">
        <v>35409</v>
      </c>
      <c r="B1784" s="195">
        <v>747.54</v>
      </c>
      <c r="C1784" s="196">
        <f t="shared" si="54"/>
        <v>0.99703905249679892</v>
      </c>
      <c r="D1784" s="198">
        <f t="shared" si="55"/>
        <v>-2.9609475032010835E-3</v>
      </c>
    </row>
    <row r="1785" spans="1:4" outlineLevel="1" x14ac:dyDescent="0.25">
      <c r="A1785" s="194">
        <v>35410</v>
      </c>
      <c r="B1785" s="195">
        <v>740.73</v>
      </c>
      <c r="C1785" s="196">
        <f t="shared" si="54"/>
        <v>0.9908901195922627</v>
      </c>
      <c r="D1785" s="198">
        <f t="shared" si="55"/>
        <v>-9.109880407737303E-3</v>
      </c>
    </row>
    <row r="1786" spans="1:4" outlineLevel="1" x14ac:dyDescent="0.25">
      <c r="A1786" s="194">
        <v>35411</v>
      </c>
      <c r="B1786" s="195">
        <v>729.3</v>
      </c>
      <c r="C1786" s="196">
        <f t="shared" si="54"/>
        <v>0.98456927625450563</v>
      </c>
      <c r="D1786" s="198">
        <f t="shared" si="55"/>
        <v>-1.5430723745494368E-2</v>
      </c>
    </row>
    <row r="1787" spans="1:4" outlineLevel="1" x14ac:dyDescent="0.25">
      <c r="A1787" s="194">
        <v>35412</v>
      </c>
      <c r="B1787" s="195">
        <v>728.64</v>
      </c>
      <c r="C1787" s="196">
        <f t="shared" si="54"/>
        <v>0.99909502262443439</v>
      </c>
      <c r="D1787" s="198">
        <f t="shared" si="55"/>
        <v>-9.0497737556560764E-4</v>
      </c>
    </row>
    <row r="1788" spans="1:4" outlineLevel="1" x14ac:dyDescent="0.25">
      <c r="A1788" s="194">
        <v>35415</v>
      </c>
      <c r="B1788" s="195">
        <v>720.98</v>
      </c>
      <c r="C1788" s="196">
        <f t="shared" si="54"/>
        <v>0.98948726394378572</v>
      </c>
      <c r="D1788" s="198">
        <f t="shared" si="55"/>
        <v>-1.0512736056214278E-2</v>
      </c>
    </row>
    <row r="1789" spans="1:4" outlineLevel="1" x14ac:dyDescent="0.25">
      <c r="A1789" s="194">
        <v>35416</v>
      </c>
      <c r="B1789" s="195">
        <v>726.04</v>
      </c>
      <c r="C1789" s="196">
        <f t="shared" si="54"/>
        <v>1.0070182251934865</v>
      </c>
      <c r="D1789" s="198">
        <f t="shared" si="55"/>
        <v>7.0182251934864937E-3</v>
      </c>
    </row>
    <row r="1790" spans="1:4" outlineLevel="1" x14ac:dyDescent="0.25">
      <c r="A1790" s="194">
        <v>35417</v>
      </c>
      <c r="B1790" s="195">
        <v>731.54</v>
      </c>
      <c r="C1790" s="196">
        <f t="shared" si="54"/>
        <v>1.0075753402016419</v>
      </c>
      <c r="D1790" s="198">
        <f t="shared" si="55"/>
        <v>7.5753402016418558E-3</v>
      </c>
    </row>
    <row r="1791" spans="1:4" outlineLevel="1" x14ac:dyDescent="0.25">
      <c r="A1791" s="194">
        <v>35418</v>
      </c>
      <c r="B1791" s="195">
        <v>745.76</v>
      </c>
      <c r="C1791" s="196">
        <f t="shared" si="54"/>
        <v>1.0194384449244061</v>
      </c>
      <c r="D1791" s="198">
        <f t="shared" si="55"/>
        <v>1.9438444924406051E-2</v>
      </c>
    </row>
    <row r="1792" spans="1:4" outlineLevel="1" x14ac:dyDescent="0.25">
      <c r="A1792" s="194">
        <v>35419</v>
      </c>
      <c r="B1792" s="195">
        <v>748.87</v>
      </c>
      <c r="C1792" s="196">
        <f t="shared" si="54"/>
        <v>1.0041702424372452</v>
      </c>
      <c r="D1792" s="198">
        <f t="shared" si="55"/>
        <v>4.1702424372451752E-3</v>
      </c>
    </row>
    <row r="1793" spans="1:4" outlineLevel="1" x14ac:dyDescent="0.25">
      <c r="A1793" s="194">
        <v>35422</v>
      </c>
      <c r="B1793" s="195">
        <v>746.92</v>
      </c>
      <c r="C1793" s="196">
        <f t="shared" si="54"/>
        <v>0.99739607675564512</v>
      </c>
      <c r="D1793" s="198">
        <f t="shared" si="55"/>
        <v>-2.6039232443548777E-3</v>
      </c>
    </row>
    <row r="1794" spans="1:4" outlineLevel="1" x14ac:dyDescent="0.25">
      <c r="A1794" s="194">
        <v>35423</v>
      </c>
      <c r="B1794" s="195">
        <v>751.03</v>
      </c>
      <c r="C1794" s="196">
        <f t="shared" si="54"/>
        <v>1.0055025973330478</v>
      </c>
      <c r="D1794" s="198">
        <f t="shared" si="55"/>
        <v>5.5025973330478095E-3</v>
      </c>
    </row>
    <row r="1795" spans="1:4" outlineLevel="1" x14ac:dyDescent="0.25">
      <c r="A1795" s="194">
        <v>35425</v>
      </c>
      <c r="B1795" s="195">
        <v>755.82</v>
      </c>
      <c r="C1795" s="196">
        <f t="shared" si="54"/>
        <v>1.0063779076734618</v>
      </c>
      <c r="D1795" s="198">
        <f t="shared" si="55"/>
        <v>6.3779076734618023E-3</v>
      </c>
    </row>
    <row r="1796" spans="1:4" outlineLevel="1" x14ac:dyDescent="0.25">
      <c r="A1796" s="194">
        <v>35426</v>
      </c>
      <c r="B1796" s="195">
        <v>756.79</v>
      </c>
      <c r="C1796" s="196">
        <f t="shared" si="54"/>
        <v>1.0012833743483898</v>
      </c>
      <c r="D1796" s="198">
        <f t="shared" si="55"/>
        <v>1.2833743483897653E-3</v>
      </c>
    </row>
    <row r="1797" spans="1:4" outlineLevel="1" x14ac:dyDescent="0.25">
      <c r="A1797" s="194">
        <v>35429</v>
      </c>
      <c r="B1797" s="195">
        <v>753.85</v>
      </c>
      <c r="C1797" s="196">
        <f t="shared" si="54"/>
        <v>0.99611517065500343</v>
      </c>
      <c r="D1797" s="198">
        <f t="shared" si="55"/>
        <v>-3.8848293449965654E-3</v>
      </c>
    </row>
    <row r="1798" spans="1:4" outlineLevel="1" x14ac:dyDescent="0.25">
      <c r="A1798" s="194">
        <v>35430</v>
      </c>
      <c r="B1798" s="195">
        <v>740.74</v>
      </c>
      <c r="C1798" s="196">
        <f t="shared" si="54"/>
        <v>0.9826092724016714</v>
      </c>
      <c r="D1798" s="198">
        <f t="shared" si="55"/>
        <v>-1.7390727598328604E-2</v>
      </c>
    </row>
    <row r="1799" spans="1:4" outlineLevel="1" x14ac:dyDescent="0.25">
      <c r="A1799" s="194">
        <v>35432</v>
      </c>
      <c r="B1799" s="195">
        <v>737.01</v>
      </c>
      <c r="C1799" s="196">
        <f t="shared" si="54"/>
        <v>0.99496449496449491</v>
      </c>
      <c r="D1799" s="198">
        <f t="shared" si="55"/>
        <v>-5.0355050355050945E-3</v>
      </c>
    </row>
    <row r="1800" spans="1:4" outlineLevel="1" x14ac:dyDescent="0.25">
      <c r="A1800" s="194">
        <v>35433</v>
      </c>
      <c r="B1800" s="195">
        <v>748.03</v>
      </c>
      <c r="C1800" s="196">
        <f t="shared" si="54"/>
        <v>1.0149523072956947</v>
      </c>
      <c r="D1800" s="198">
        <f t="shared" si="55"/>
        <v>1.4952307295694744E-2</v>
      </c>
    </row>
    <row r="1801" spans="1:4" outlineLevel="1" x14ac:dyDescent="0.25">
      <c r="A1801" s="194">
        <v>35436</v>
      </c>
      <c r="B1801" s="195">
        <v>747.65</v>
      </c>
      <c r="C1801" s="196">
        <f t="shared" si="54"/>
        <v>0.99949199898399799</v>
      </c>
      <c r="D1801" s="198">
        <f t="shared" si="55"/>
        <v>-5.0800101600201319E-4</v>
      </c>
    </row>
    <row r="1802" spans="1:4" outlineLevel="1" x14ac:dyDescent="0.25">
      <c r="A1802" s="194">
        <v>35437</v>
      </c>
      <c r="B1802" s="195">
        <v>753.23</v>
      </c>
      <c r="C1802" s="196">
        <f t="shared" si="54"/>
        <v>1.0074633852738581</v>
      </c>
      <c r="D1802" s="198">
        <f t="shared" si="55"/>
        <v>7.4633852738581474E-3</v>
      </c>
    </row>
    <row r="1803" spans="1:4" outlineLevel="1" x14ac:dyDescent="0.25">
      <c r="A1803" s="194">
        <v>35438</v>
      </c>
      <c r="B1803" s="195">
        <v>748.41</v>
      </c>
      <c r="C1803" s="196">
        <f t="shared" si="54"/>
        <v>0.99360089215777381</v>
      </c>
      <c r="D1803" s="198">
        <f t="shared" si="55"/>
        <v>-6.3991078422261927E-3</v>
      </c>
    </row>
    <row r="1804" spans="1:4" outlineLevel="1" x14ac:dyDescent="0.25">
      <c r="A1804" s="194">
        <v>35439</v>
      </c>
      <c r="B1804" s="195">
        <v>754.85</v>
      </c>
      <c r="C1804" s="196">
        <f t="shared" si="54"/>
        <v>1.0086049090739033</v>
      </c>
      <c r="D1804" s="198">
        <f t="shared" si="55"/>
        <v>8.6049090739033218E-3</v>
      </c>
    </row>
    <row r="1805" spans="1:4" outlineLevel="1" x14ac:dyDescent="0.25">
      <c r="A1805" s="194">
        <v>35440</v>
      </c>
      <c r="B1805" s="195">
        <v>759.5</v>
      </c>
      <c r="C1805" s="196">
        <f t="shared" si="54"/>
        <v>1.0061601642710472</v>
      </c>
      <c r="D1805" s="198">
        <f t="shared" si="55"/>
        <v>6.1601642710471527E-3</v>
      </c>
    </row>
    <row r="1806" spans="1:4" outlineLevel="1" x14ac:dyDescent="0.25">
      <c r="A1806" s="194">
        <v>35443</v>
      </c>
      <c r="B1806" s="195">
        <v>759.51</v>
      </c>
      <c r="C1806" s="196">
        <f t="shared" si="54"/>
        <v>1.0000131665569454</v>
      </c>
      <c r="D1806" s="198">
        <f t="shared" si="55"/>
        <v>1.3166556945387597E-5</v>
      </c>
    </row>
    <row r="1807" spans="1:4" outlineLevel="1" x14ac:dyDescent="0.25">
      <c r="A1807" s="194">
        <v>35444</v>
      </c>
      <c r="B1807" s="195">
        <v>768.86</v>
      </c>
      <c r="C1807" s="196">
        <f t="shared" si="54"/>
        <v>1.0123105686561074</v>
      </c>
      <c r="D1807" s="198">
        <f t="shared" si="55"/>
        <v>1.2310568656107357E-2</v>
      </c>
    </row>
    <row r="1808" spans="1:4" outlineLevel="1" x14ac:dyDescent="0.25">
      <c r="A1808" s="194">
        <v>35445</v>
      </c>
      <c r="B1808" s="195">
        <v>767.2</v>
      </c>
      <c r="C1808" s="196">
        <f t="shared" si="54"/>
        <v>0.99784095934240313</v>
      </c>
      <c r="D1808" s="198">
        <f t="shared" si="55"/>
        <v>-2.1590406575968668E-3</v>
      </c>
    </row>
    <row r="1809" spans="1:4" outlineLevel="1" x14ac:dyDescent="0.25">
      <c r="A1809" s="194">
        <v>35446</v>
      </c>
      <c r="B1809" s="195">
        <v>769.75</v>
      </c>
      <c r="C1809" s="196">
        <f t="shared" si="54"/>
        <v>1.0033237747653805</v>
      </c>
      <c r="D1809" s="198">
        <f t="shared" si="55"/>
        <v>3.3237747653804828E-3</v>
      </c>
    </row>
    <row r="1810" spans="1:4" outlineLevel="1" x14ac:dyDescent="0.25">
      <c r="A1810" s="194">
        <v>35447</v>
      </c>
      <c r="B1810" s="195">
        <v>776.17</v>
      </c>
      <c r="C1810" s="196">
        <f t="shared" si="54"/>
        <v>1.0083403702500811</v>
      </c>
      <c r="D1810" s="198">
        <f t="shared" si="55"/>
        <v>8.3403702500810528E-3</v>
      </c>
    </row>
    <row r="1811" spans="1:4" outlineLevel="1" x14ac:dyDescent="0.25">
      <c r="A1811" s="194">
        <v>35450</v>
      </c>
      <c r="B1811" s="195">
        <v>776.7</v>
      </c>
      <c r="C1811" s="196">
        <f t="shared" si="54"/>
        <v>1.000682840099463</v>
      </c>
      <c r="D1811" s="198">
        <f t="shared" si="55"/>
        <v>6.8284009946295576E-4</v>
      </c>
    </row>
    <row r="1812" spans="1:4" outlineLevel="1" x14ac:dyDescent="0.25">
      <c r="A1812" s="194">
        <v>35451</v>
      </c>
      <c r="B1812" s="195">
        <v>782.72</v>
      </c>
      <c r="C1812" s="196">
        <f t="shared" si="54"/>
        <v>1.0077507403115746</v>
      </c>
      <c r="D1812" s="198">
        <f t="shared" si="55"/>
        <v>7.7507403115746332E-3</v>
      </c>
    </row>
    <row r="1813" spans="1:4" outlineLevel="1" x14ac:dyDescent="0.25">
      <c r="A1813" s="194">
        <v>35452</v>
      </c>
      <c r="B1813" s="195">
        <v>786.23</v>
      </c>
      <c r="C1813" s="196">
        <f t="shared" si="54"/>
        <v>1.0044843622240391</v>
      </c>
      <c r="D1813" s="198">
        <f t="shared" si="55"/>
        <v>4.4843622240391401E-3</v>
      </c>
    </row>
    <row r="1814" spans="1:4" outlineLevel="1" x14ac:dyDescent="0.25">
      <c r="A1814" s="194">
        <v>35453</v>
      </c>
      <c r="B1814" s="195">
        <v>777.56</v>
      </c>
      <c r="C1814" s="196">
        <f t="shared" si="54"/>
        <v>0.98897269246912467</v>
      </c>
      <c r="D1814" s="198">
        <f t="shared" si="55"/>
        <v>-1.102730753087533E-2</v>
      </c>
    </row>
    <row r="1815" spans="1:4" outlineLevel="1" x14ac:dyDescent="0.25">
      <c r="A1815" s="194">
        <v>35454</v>
      </c>
      <c r="B1815" s="195">
        <v>770.52</v>
      </c>
      <c r="C1815" s="196">
        <f t="shared" si="54"/>
        <v>0.99094603631874068</v>
      </c>
      <c r="D1815" s="198">
        <f t="shared" si="55"/>
        <v>-9.0539636812593249E-3</v>
      </c>
    </row>
    <row r="1816" spans="1:4" outlineLevel="1" x14ac:dyDescent="0.25">
      <c r="A1816" s="194">
        <v>35457</v>
      </c>
      <c r="B1816" s="195">
        <v>765.02</v>
      </c>
      <c r="C1816" s="196">
        <f t="shared" si="54"/>
        <v>0.99286196334942634</v>
      </c>
      <c r="D1816" s="198">
        <f t="shared" si="55"/>
        <v>-7.1380366505736648E-3</v>
      </c>
    </row>
    <row r="1817" spans="1:4" outlineLevel="1" x14ac:dyDescent="0.25">
      <c r="A1817" s="194">
        <v>35458</v>
      </c>
      <c r="B1817" s="195">
        <v>765.02</v>
      </c>
      <c r="C1817" s="196">
        <f t="shared" si="54"/>
        <v>1</v>
      </c>
      <c r="D1817" s="198">
        <f t="shared" si="55"/>
        <v>0</v>
      </c>
    </row>
    <row r="1818" spans="1:4" outlineLevel="1" x14ac:dyDescent="0.25">
      <c r="A1818" s="194">
        <v>35459</v>
      </c>
      <c r="B1818" s="195">
        <v>772.5</v>
      </c>
      <c r="C1818" s="196">
        <f t="shared" si="54"/>
        <v>1.0097775221562835</v>
      </c>
      <c r="D1818" s="198">
        <f t="shared" si="55"/>
        <v>9.7775221562834691E-3</v>
      </c>
    </row>
    <row r="1819" spans="1:4" outlineLevel="1" x14ac:dyDescent="0.25">
      <c r="A1819" s="194">
        <v>35460</v>
      </c>
      <c r="B1819" s="195">
        <v>784.17</v>
      </c>
      <c r="C1819" s="196">
        <f t="shared" si="54"/>
        <v>1.0151067961165048</v>
      </c>
      <c r="D1819" s="198">
        <f t="shared" si="55"/>
        <v>1.5106796116504784E-2</v>
      </c>
    </row>
    <row r="1820" spans="1:4" outlineLevel="1" x14ac:dyDescent="0.25">
      <c r="A1820" s="194">
        <v>35461</v>
      </c>
      <c r="B1820" s="195">
        <v>786.16</v>
      </c>
      <c r="C1820" s="196">
        <f t="shared" si="54"/>
        <v>1.0025377150362804</v>
      </c>
      <c r="D1820" s="198">
        <f t="shared" si="55"/>
        <v>2.5377150362804191E-3</v>
      </c>
    </row>
    <row r="1821" spans="1:4" outlineLevel="1" x14ac:dyDescent="0.25">
      <c r="A1821" s="194">
        <v>35464</v>
      </c>
      <c r="B1821" s="195">
        <v>786.73</v>
      </c>
      <c r="C1821" s="196">
        <f t="shared" ref="C1821:C1884" si="56">B1821/B1820</f>
        <v>1.0007250432481938</v>
      </c>
      <c r="D1821" s="198">
        <f t="shared" ref="D1821:D1884" si="57">C1821-1</f>
        <v>7.2504324819377963E-4</v>
      </c>
    </row>
    <row r="1822" spans="1:4" outlineLevel="1" x14ac:dyDescent="0.25">
      <c r="A1822" s="194">
        <v>35465</v>
      </c>
      <c r="B1822" s="195">
        <v>789.26</v>
      </c>
      <c r="C1822" s="196">
        <f t="shared" si="56"/>
        <v>1.0032158427923175</v>
      </c>
      <c r="D1822" s="198">
        <f t="shared" si="57"/>
        <v>3.2158427923174582E-3</v>
      </c>
    </row>
    <row r="1823" spans="1:4" outlineLevel="1" x14ac:dyDescent="0.25">
      <c r="A1823" s="194">
        <v>35466</v>
      </c>
      <c r="B1823" s="195">
        <v>778.28</v>
      </c>
      <c r="C1823" s="196">
        <f t="shared" si="56"/>
        <v>0.98608823454881789</v>
      </c>
      <c r="D1823" s="198">
        <f t="shared" si="57"/>
        <v>-1.3911765451182112E-2</v>
      </c>
    </row>
    <row r="1824" spans="1:4" outlineLevel="1" x14ac:dyDescent="0.25">
      <c r="A1824" s="194">
        <v>35467</v>
      </c>
      <c r="B1824" s="195">
        <v>780.15</v>
      </c>
      <c r="C1824" s="196">
        <f t="shared" si="56"/>
        <v>1.0024027342344657</v>
      </c>
      <c r="D1824" s="198">
        <f t="shared" si="57"/>
        <v>2.4027342344656866E-3</v>
      </c>
    </row>
    <row r="1825" spans="1:4" outlineLevel="1" x14ac:dyDescent="0.25">
      <c r="A1825" s="194">
        <v>35468</v>
      </c>
      <c r="B1825" s="195">
        <v>789.56</v>
      </c>
      <c r="C1825" s="196">
        <f t="shared" si="56"/>
        <v>1.0120617829904506</v>
      </c>
      <c r="D1825" s="198">
        <f t="shared" si="57"/>
        <v>1.2061782990450576E-2</v>
      </c>
    </row>
    <row r="1826" spans="1:4" outlineLevel="1" x14ac:dyDescent="0.25">
      <c r="A1826" s="194">
        <v>35471</v>
      </c>
      <c r="B1826" s="195">
        <v>785.43</v>
      </c>
      <c r="C1826" s="196">
        <f t="shared" si="56"/>
        <v>0.99476923856325039</v>
      </c>
      <c r="D1826" s="198">
        <f t="shared" si="57"/>
        <v>-5.2307614367496091E-3</v>
      </c>
    </row>
    <row r="1827" spans="1:4" outlineLevel="1" x14ac:dyDescent="0.25">
      <c r="A1827" s="194">
        <v>35472</v>
      </c>
      <c r="B1827" s="195">
        <v>789.59</v>
      </c>
      <c r="C1827" s="196">
        <f t="shared" si="56"/>
        <v>1.0052964618107281</v>
      </c>
      <c r="D1827" s="198">
        <f t="shared" si="57"/>
        <v>5.2964618107280703E-3</v>
      </c>
    </row>
    <row r="1828" spans="1:4" outlineLevel="1" x14ac:dyDescent="0.25">
      <c r="A1828" s="194">
        <v>35473</v>
      </c>
      <c r="B1828" s="195">
        <v>802.77</v>
      </c>
      <c r="C1828" s="196">
        <f t="shared" si="56"/>
        <v>1.0166922073481173</v>
      </c>
      <c r="D1828" s="198">
        <f t="shared" si="57"/>
        <v>1.6692207348117272E-2</v>
      </c>
    </row>
    <row r="1829" spans="1:4" outlineLevel="1" x14ac:dyDescent="0.25">
      <c r="A1829" s="194">
        <v>35474</v>
      </c>
      <c r="B1829" s="195">
        <v>811.82</v>
      </c>
      <c r="C1829" s="196">
        <f t="shared" si="56"/>
        <v>1.0112734656252726</v>
      </c>
      <c r="D1829" s="198">
        <f t="shared" si="57"/>
        <v>1.127346562527265E-2</v>
      </c>
    </row>
    <row r="1830" spans="1:4" outlineLevel="1" x14ac:dyDescent="0.25">
      <c r="A1830" s="194">
        <v>35475</v>
      </c>
      <c r="B1830" s="195">
        <v>808.48</v>
      </c>
      <c r="C1830" s="196">
        <f t="shared" si="56"/>
        <v>0.99588578748983758</v>
      </c>
      <c r="D1830" s="198">
        <f t="shared" si="57"/>
        <v>-4.1142125101624183E-3</v>
      </c>
    </row>
    <row r="1831" spans="1:4" outlineLevel="1" x14ac:dyDescent="0.25">
      <c r="A1831" s="194">
        <v>35479</v>
      </c>
      <c r="B1831" s="195">
        <v>816.29</v>
      </c>
      <c r="C1831" s="196">
        <f t="shared" si="56"/>
        <v>1.0096601029091627</v>
      </c>
      <c r="D1831" s="198">
        <f t="shared" si="57"/>
        <v>9.6601029091627488E-3</v>
      </c>
    </row>
    <row r="1832" spans="1:4" outlineLevel="1" x14ac:dyDescent="0.25">
      <c r="A1832" s="194">
        <v>35480</v>
      </c>
      <c r="B1832" s="195">
        <v>812.49</v>
      </c>
      <c r="C1832" s="196">
        <f t="shared" si="56"/>
        <v>0.99534479167942769</v>
      </c>
      <c r="D1832" s="198">
        <f t="shared" si="57"/>
        <v>-4.6552083205723127E-3</v>
      </c>
    </row>
    <row r="1833" spans="1:4" outlineLevel="1" x14ac:dyDescent="0.25">
      <c r="A1833" s="194">
        <v>35481</v>
      </c>
      <c r="B1833" s="195">
        <v>802.8</v>
      </c>
      <c r="C1833" s="196">
        <f t="shared" si="56"/>
        <v>0.98807369936860756</v>
      </c>
      <c r="D1833" s="198">
        <f t="shared" si="57"/>
        <v>-1.1926300631392439E-2</v>
      </c>
    </row>
    <row r="1834" spans="1:4" outlineLevel="1" x14ac:dyDescent="0.25">
      <c r="A1834" s="194">
        <v>35482</v>
      </c>
      <c r="B1834" s="195">
        <v>801.77</v>
      </c>
      <c r="C1834" s="196">
        <f t="shared" si="56"/>
        <v>0.99871699053313412</v>
      </c>
      <c r="D1834" s="198">
        <f t="shared" si="57"/>
        <v>-1.2830094668658809E-3</v>
      </c>
    </row>
    <row r="1835" spans="1:4" outlineLevel="1" x14ac:dyDescent="0.25">
      <c r="A1835" s="194">
        <v>35485</v>
      </c>
      <c r="B1835" s="195">
        <v>810.28</v>
      </c>
      <c r="C1835" s="196">
        <f t="shared" si="56"/>
        <v>1.0106140164885191</v>
      </c>
      <c r="D1835" s="198">
        <f t="shared" si="57"/>
        <v>1.0614016488519118E-2</v>
      </c>
    </row>
    <row r="1836" spans="1:4" outlineLevel="1" x14ac:dyDescent="0.25">
      <c r="A1836" s="194">
        <v>35486</v>
      </c>
      <c r="B1836" s="195">
        <v>812.03</v>
      </c>
      <c r="C1836" s="196">
        <f t="shared" si="56"/>
        <v>1.0021597472478649</v>
      </c>
      <c r="D1836" s="198">
        <f t="shared" si="57"/>
        <v>2.1597472478649404E-3</v>
      </c>
    </row>
    <row r="1837" spans="1:4" outlineLevel="1" x14ac:dyDescent="0.25">
      <c r="A1837" s="194">
        <v>35487</v>
      </c>
      <c r="B1837" s="195">
        <v>805.68</v>
      </c>
      <c r="C1837" s="196">
        <f t="shared" si="56"/>
        <v>0.99218009186852696</v>
      </c>
      <c r="D1837" s="198">
        <f t="shared" si="57"/>
        <v>-7.8199081314730412E-3</v>
      </c>
    </row>
    <row r="1838" spans="1:4" outlineLevel="1" x14ac:dyDescent="0.25">
      <c r="A1838" s="194">
        <v>35488</v>
      </c>
      <c r="B1838" s="195">
        <v>795.07</v>
      </c>
      <c r="C1838" s="196">
        <f t="shared" si="56"/>
        <v>0.98683099990070511</v>
      </c>
      <c r="D1838" s="198">
        <f t="shared" si="57"/>
        <v>-1.3169000099294892E-2</v>
      </c>
    </row>
    <row r="1839" spans="1:4" outlineLevel="1" x14ac:dyDescent="0.25">
      <c r="A1839" s="194">
        <v>35489</v>
      </c>
      <c r="B1839" s="195">
        <v>790.82</v>
      </c>
      <c r="C1839" s="196">
        <f t="shared" si="56"/>
        <v>0.99465455871810027</v>
      </c>
      <c r="D1839" s="198">
        <f t="shared" si="57"/>
        <v>-5.3454412818997321E-3</v>
      </c>
    </row>
    <row r="1840" spans="1:4" outlineLevel="1" x14ac:dyDescent="0.25">
      <c r="A1840" s="194">
        <v>35492</v>
      </c>
      <c r="B1840" s="195">
        <v>795.31</v>
      </c>
      <c r="C1840" s="196">
        <f t="shared" si="56"/>
        <v>1.0056776510457499</v>
      </c>
      <c r="D1840" s="198">
        <f t="shared" si="57"/>
        <v>5.6776510457499096E-3</v>
      </c>
    </row>
    <row r="1841" spans="1:4" outlineLevel="1" x14ac:dyDescent="0.25">
      <c r="A1841" s="194">
        <v>35493</v>
      </c>
      <c r="B1841" s="195">
        <v>790.95</v>
      </c>
      <c r="C1841" s="196">
        <f t="shared" si="56"/>
        <v>0.99451786095987738</v>
      </c>
      <c r="D1841" s="198">
        <f t="shared" si="57"/>
        <v>-5.4821390401226244E-3</v>
      </c>
    </row>
    <row r="1842" spans="1:4" outlineLevel="1" x14ac:dyDescent="0.25">
      <c r="A1842" s="194">
        <v>35494</v>
      </c>
      <c r="B1842" s="195">
        <v>801.99</v>
      </c>
      <c r="C1842" s="196">
        <f t="shared" si="56"/>
        <v>1.013957898729376</v>
      </c>
      <c r="D1842" s="198">
        <f t="shared" si="57"/>
        <v>1.3957898729376028E-2</v>
      </c>
    </row>
    <row r="1843" spans="1:4" outlineLevel="1" x14ac:dyDescent="0.25">
      <c r="A1843" s="194">
        <v>35495</v>
      </c>
      <c r="B1843" s="195">
        <v>798.56</v>
      </c>
      <c r="C1843" s="196">
        <f t="shared" si="56"/>
        <v>0.99572313869250229</v>
      </c>
      <c r="D1843" s="198">
        <f t="shared" si="57"/>
        <v>-4.2768613074977146E-3</v>
      </c>
    </row>
    <row r="1844" spans="1:4" outlineLevel="1" x14ac:dyDescent="0.25">
      <c r="A1844" s="194">
        <v>35496</v>
      </c>
      <c r="B1844" s="195">
        <v>804.97</v>
      </c>
      <c r="C1844" s="196">
        <f t="shared" si="56"/>
        <v>1.0080269485073132</v>
      </c>
      <c r="D1844" s="198">
        <f t="shared" si="57"/>
        <v>8.0269485073132252E-3</v>
      </c>
    </row>
    <row r="1845" spans="1:4" outlineLevel="1" x14ac:dyDescent="0.25">
      <c r="A1845" s="194">
        <v>35499</v>
      </c>
      <c r="B1845" s="195">
        <v>813.65</v>
      </c>
      <c r="C1845" s="196">
        <f t="shared" si="56"/>
        <v>1.0107830105469768</v>
      </c>
      <c r="D1845" s="198">
        <f t="shared" si="57"/>
        <v>1.0783010546976834E-2</v>
      </c>
    </row>
    <row r="1846" spans="1:4" outlineLevel="1" x14ac:dyDescent="0.25">
      <c r="A1846" s="194">
        <v>35500</v>
      </c>
      <c r="B1846" s="195">
        <v>811.34</v>
      </c>
      <c r="C1846" s="196">
        <f t="shared" si="56"/>
        <v>0.99716094143673573</v>
      </c>
      <c r="D1846" s="198">
        <f t="shared" si="57"/>
        <v>-2.839058563264274E-3</v>
      </c>
    </row>
    <row r="1847" spans="1:4" outlineLevel="1" x14ac:dyDescent="0.25">
      <c r="A1847" s="194">
        <v>35501</v>
      </c>
      <c r="B1847" s="195">
        <v>804.26</v>
      </c>
      <c r="C1847" s="196">
        <f t="shared" si="56"/>
        <v>0.99127369536815635</v>
      </c>
      <c r="D1847" s="198">
        <f t="shared" si="57"/>
        <v>-8.726304631843651E-3</v>
      </c>
    </row>
    <row r="1848" spans="1:4" outlineLevel="1" x14ac:dyDescent="0.25">
      <c r="A1848" s="194">
        <v>35502</v>
      </c>
      <c r="B1848" s="195">
        <v>789.56</v>
      </c>
      <c r="C1848" s="196">
        <f t="shared" si="56"/>
        <v>0.98172232860020381</v>
      </c>
      <c r="D1848" s="198">
        <f t="shared" si="57"/>
        <v>-1.8277671399796191E-2</v>
      </c>
    </row>
    <row r="1849" spans="1:4" outlineLevel="1" x14ac:dyDescent="0.25">
      <c r="A1849" s="194">
        <v>35503</v>
      </c>
      <c r="B1849" s="195">
        <v>793.17</v>
      </c>
      <c r="C1849" s="196">
        <f t="shared" si="56"/>
        <v>1.0045721667764325</v>
      </c>
      <c r="D1849" s="198">
        <f t="shared" si="57"/>
        <v>4.5721667764324625E-3</v>
      </c>
    </row>
    <row r="1850" spans="1:4" outlineLevel="1" x14ac:dyDescent="0.25">
      <c r="A1850" s="194">
        <v>35506</v>
      </c>
      <c r="B1850" s="195">
        <v>795.71</v>
      </c>
      <c r="C1850" s="196">
        <f t="shared" si="56"/>
        <v>1.0032023399775585</v>
      </c>
      <c r="D1850" s="198">
        <f t="shared" si="57"/>
        <v>3.2023399775584771E-3</v>
      </c>
    </row>
    <row r="1851" spans="1:4" outlineLevel="1" x14ac:dyDescent="0.25">
      <c r="A1851" s="194">
        <v>35507</v>
      </c>
      <c r="B1851" s="195">
        <v>789.66</v>
      </c>
      <c r="C1851" s="196">
        <f t="shared" si="56"/>
        <v>0.99239672745095564</v>
      </c>
      <c r="D1851" s="198">
        <f t="shared" si="57"/>
        <v>-7.6032725490443598E-3</v>
      </c>
    </row>
    <row r="1852" spans="1:4" outlineLevel="1" x14ac:dyDescent="0.25">
      <c r="A1852" s="194">
        <v>35508</v>
      </c>
      <c r="B1852" s="195">
        <v>785.77</v>
      </c>
      <c r="C1852" s="196">
        <f t="shared" si="56"/>
        <v>0.99507382924296539</v>
      </c>
      <c r="D1852" s="198">
        <f t="shared" si="57"/>
        <v>-4.9261707570346092E-3</v>
      </c>
    </row>
    <row r="1853" spans="1:4" outlineLevel="1" x14ac:dyDescent="0.25">
      <c r="A1853" s="194">
        <v>35509</v>
      </c>
      <c r="B1853" s="195">
        <v>782.65</v>
      </c>
      <c r="C1853" s="196">
        <f t="shared" si="56"/>
        <v>0.99602937246267986</v>
      </c>
      <c r="D1853" s="198">
        <f t="shared" si="57"/>
        <v>-3.9706275373201372E-3</v>
      </c>
    </row>
    <row r="1854" spans="1:4" outlineLevel="1" x14ac:dyDescent="0.25">
      <c r="A1854" s="194">
        <v>35510</v>
      </c>
      <c r="B1854" s="195">
        <v>784.1</v>
      </c>
      <c r="C1854" s="196">
        <f t="shared" si="56"/>
        <v>1.0018526799974445</v>
      </c>
      <c r="D1854" s="198">
        <f t="shared" si="57"/>
        <v>1.8526799974445396E-3</v>
      </c>
    </row>
    <row r="1855" spans="1:4" outlineLevel="1" x14ac:dyDescent="0.25">
      <c r="A1855" s="194">
        <v>35513</v>
      </c>
      <c r="B1855" s="195">
        <v>790.89</v>
      </c>
      <c r="C1855" s="196">
        <f t="shared" si="56"/>
        <v>1.0086596097436551</v>
      </c>
      <c r="D1855" s="198">
        <f t="shared" si="57"/>
        <v>8.6596097436550945E-3</v>
      </c>
    </row>
    <row r="1856" spans="1:4" outlineLevel="1" x14ac:dyDescent="0.25">
      <c r="A1856" s="194">
        <v>35514</v>
      </c>
      <c r="B1856" s="195">
        <v>789.07</v>
      </c>
      <c r="C1856" s="196">
        <f t="shared" si="56"/>
        <v>0.99769879502838588</v>
      </c>
      <c r="D1856" s="198">
        <f t="shared" si="57"/>
        <v>-2.3012049716141236E-3</v>
      </c>
    </row>
    <row r="1857" spans="1:4" outlineLevel="1" x14ac:dyDescent="0.25">
      <c r="A1857" s="194">
        <v>35515</v>
      </c>
      <c r="B1857" s="195">
        <v>790.5</v>
      </c>
      <c r="C1857" s="196">
        <f t="shared" si="56"/>
        <v>1.0018122600022812</v>
      </c>
      <c r="D1857" s="198">
        <f t="shared" si="57"/>
        <v>1.8122600022811852E-3</v>
      </c>
    </row>
    <row r="1858" spans="1:4" outlineLevel="1" x14ac:dyDescent="0.25">
      <c r="A1858" s="194">
        <v>35516</v>
      </c>
      <c r="B1858" s="195">
        <v>773.88</v>
      </c>
      <c r="C1858" s="196">
        <f t="shared" si="56"/>
        <v>0.97897533206831122</v>
      </c>
      <c r="D1858" s="198">
        <f t="shared" si="57"/>
        <v>-2.1024667931688779E-2</v>
      </c>
    </row>
    <row r="1859" spans="1:4" outlineLevel="1" x14ac:dyDescent="0.25">
      <c r="A1859" s="194">
        <v>35520</v>
      </c>
      <c r="B1859" s="195">
        <v>757.12</v>
      </c>
      <c r="C1859" s="196">
        <f t="shared" si="56"/>
        <v>0.97834289553936016</v>
      </c>
      <c r="D1859" s="198">
        <f t="shared" si="57"/>
        <v>-2.1657104460639842E-2</v>
      </c>
    </row>
    <row r="1860" spans="1:4" outlineLevel="1" x14ac:dyDescent="0.25">
      <c r="A1860" s="194">
        <v>35521</v>
      </c>
      <c r="B1860" s="195">
        <v>759.64</v>
      </c>
      <c r="C1860" s="196">
        <f t="shared" si="56"/>
        <v>1.0033284023668638</v>
      </c>
      <c r="D1860" s="198">
        <f t="shared" si="57"/>
        <v>3.3284023668638252E-3</v>
      </c>
    </row>
    <row r="1861" spans="1:4" outlineLevel="1" x14ac:dyDescent="0.25">
      <c r="A1861" s="194">
        <v>35522</v>
      </c>
      <c r="B1861" s="195">
        <v>750.11</v>
      </c>
      <c r="C1861" s="196">
        <f t="shared" si="56"/>
        <v>0.98745458375019746</v>
      </c>
      <c r="D1861" s="198">
        <f t="shared" si="57"/>
        <v>-1.2545416249802543E-2</v>
      </c>
    </row>
    <row r="1862" spans="1:4" outlineLevel="1" x14ac:dyDescent="0.25">
      <c r="A1862" s="194">
        <v>35523</v>
      </c>
      <c r="B1862" s="195">
        <v>750.32</v>
      </c>
      <c r="C1862" s="196">
        <f t="shared" si="56"/>
        <v>1.0002799589393556</v>
      </c>
      <c r="D1862" s="198">
        <f t="shared" si="57"/>
        <v>2.7995893935561789E-4</v>
      </c>
    </row>
    <row r="1863" spans="1:4" outlineLevel="1" x14ac:dyDescent="0.25">
      <c r="A1863" s="194">
        <v>35524</v>
      </c>
      <c r="B1863" s="195">
        <v>757.9</v>
      </c>
      <c r="C1863" s="196">
        <f t="shared" si="56"/>
        <v>1.0101023563279667</v>
      </c>
      <c r="D1863" s="198">
        <f t="shared" si="57"/>
        <v>1.0102356327966744E-2</v>
      </c>
    </row>
    <row r="1864" spans="1:4" outlineLevel="1" x14ac:dyDescent="0.25">
      <c r="A1864" s="194">
        <v>35527</v>
      </c>
      <c r="B1864" s="195">
        <v>762.13</v>
      </c>
      <c r="C1864" s="196">
        <f t="shared" si="56"/>
        <v>1.0055812112415887</v>
      </c>
      <c r="D1864" s="198">
        <f t="shared" si="57"/>
        <v>5.5812112415887238E-3</v>
      </c>
    </row>
    <row r="1865" spans="1:4" outlineLevel="1" x14ac:dyDescent="0.25">
      <c r="A1865" s="194">
        <v>35528</v>
      </c>
      <c r="B1865" s="195">
        <v>766.12</v>
      </c>
      <c r="C1865" s="196">
        <f t="shared" si="56"/>
        <v>1.005235327306365</v>
      </c>
      <c r="D1865" s="198">
        <f t="shared" si="57"/>
        <v>5.2353273063650008E-3</v>
      </c>
    </row>
    <row r="1866" spans="1:4" outlineLevel="1" x14ac:dyDescent="0.25">
      <c r="A1866" s="194">
        <v>35529</v>
      </c>
      <c r="B1866" s="195">
        <v>760.6</v>
      </c>
      <c r="C1866" s="196">
        <f t="shared" si="56"/>
        <v>0.99279486242364123</v>
      </c>
      <c r="D1866" s="198">
        <f t="shared" si="57"/>
        <v>-7.2051375763587666E-3</v>
      </c>
    </row>
    <row r="1867" spans="1:4" outlineLevel="1" x14ac:dyDescent="0.25">
      <c r="A1867" s="194">
        <v>35530</v>
      </c>
      <c r="B1867" s="195">
        <v>758.34</v>
      </c>
      <c r="C1867" s="196">
        <f t="shared" si="56"/>
        <v>0.99702866158296088</v>
      </c>
      <c r="D1867" s="198">
        <f t="shared" si="57"/>
        <v>-2.9713384170391155E-3</v>
      </c>
    </row>
    <row r="1868" spans="1:4" outlineLevel="1" x14ac:dyDescent="0.25">
      <c r="A1868" s="194">
        <v>35531</v>
      </c>
      <c r="B1868" s="195">
        <v>737.65</v>
      </c>
      <c r="C1868" s="196">
        <f t="shared" si="56"/>
        <v>0.9727167233694648</v>
      </c>
      <c r="D1868" s="198">
        <f t="shared" si="57"/>
        <v>-2.7283276630535203E-2</v>
      </c>
    </row>
    <row r="1869" spans="1:4" outlineLevel="1" x14ac:dyDescent="0.25">
      <c r="A1869" s="194">
        <v>35534</v>
      </c>
      <c r="B1869" s="195">
        <v>743.73</v>
      </c>
      <c r="C1869" s="196">
        <f t="shared" si="56"/>
        <v>1.008242391378025</v>
      </c>
      <c r="D1869" s="198">
        <f t="shared" si="57"/>
        <v>8.2423913780249602E-3</v>
      </c>
    </row>
    <row r="1870" spans="1:4" outlineLevel="1" x14ac:dyDescent="0.25">
      <c r="A1870" s="194">
        <v>35535</v>
      </c>
      <c r="B1870" s="195">
        <v>754.72</v>
      </c>
      <c r="C1870" s="196">
        <f t="shared" si="56"/>
        <v>1.0147768679493903</v>
      </c>
      <c r="D1870" s="198">
        <f t="shared" si="57"/>
        <v>1.477686794939026E-2</v>
      </c>
    </row>
    <row r="1871" spans="1:4" outlineLevel="1" x14ac:dyDescent="0.25">
      <c r="A1871" s="194">
        <v>35536</v>
      </c>
      <c r="B1871" s="195">
        <v>763.53</v>
      </c>
      <c r="C1871" s="196">
        <f t="shared" si="56"/>
        <v>1.0116732033071867</v>
      </c>
      <c r="D1871" s="198">
        <f t="shared" si="57"/>
        <v>1.1673203307186686E-2</v>
      </c>
    </row>
    <row r="1872" spans="1:4" outlineLevel="1" x14ac:dyDescent="0.25">
      <c r="A1872" s="194">
        <v>35537</v>
      </c>
      <c r="B1872" s="195">
        <v>761.77</v>
      </c>
      <c r="C1872" s="196">
        <f t="shared" si="56"/>
        <v>0.99769491703011015</v>
      </c>
      <c r="D1872" s="198">
        <f t="shared" si="57"/>
        <v>-2.305082969889849E-3</v>
      </c>
    </row>
    <row r="1873" spans="1:4" outlineLevel="1" x14ac:dyDescent="0.25">
      <c r="A1873" s="194">
        <v>35538</v>
      </c>
      <c r="B1873" s="195">
        <v>766.34</v>
      </c>
      <c r="C1873" s="196">
        <f t="shared" si="56"/>
        <v>1.0059991861060427</v>
      </c>
      <c r="D1873" s="198">
        <f t="shared" si="57"/>
        <v>5.9991861060426643E-3</v>
      </c>
    </row>
    <row r="1874" spans="1:4" outlineLevel="1" x14ac:dyDescent="0.25">
      <c r="A1874" s="194">
        <v>35541</v>
      </c>
      <c r="B1874" s="195">
        <v>760.37</v>
      </c>
      <c r="C1874" s="196">
        <f t="shared" si="56"/>
        <v>0.99220972414333064</v>
      </c>
      <c r="D1874" s="198">
        <f t="shared" si="57"/>
        <v>-7.7902758566693597E-3</v>
      </c>
    </row>
    <row r="1875" spans="1:4" outlineLevel="1" x14ac:dyDescent="0.25">
      <c r="A1875" s="194">
        <v>35542</v>
      </c>
      <c r="B1875" s="195">
        <v>774.61</v>
      </c>
      <c r="C1875" s="196">
        <f t="shared" si="56"/>
        <v>1.0187277246603628</v>
      </c>
      <c r="D1875" s="198">
        <f t="shared" si="57"/>
        <v>1.8727724660362766E-2</v>
      </c>
    </row>
    <row r="1876" spans="1:4" outlineLevel="1" x14ac:dyDescent="0.25">
      <c r="A1876" s="194">
        <v>35543</v>
      </c>
      <c r="B1876" s="195">
        <v>773.64</v>
      </c>
      <c r="C1876" s="196">
        <f t="shared" si="56"/>
        <v>0.99874775693574824</v>
      </c>
      <c r="D1876" s="198">
        <f t="shared" si="57"/>
        <v>-1.2522430642517568E-3</v>
      </c>
    </row>
    <row r="1877" spans="1:4" outlineLevel="1" x14ac:dyDescent="0.25">
      <c r="A1877" s="194">
        <v>35544</v>
      </c>
      <c r="B1877" s="195">
        <v>771.18</v>
      </c>
      <c r="C1877" s="196">
        <f t="shared" si="56"/>
        <v>0.99682022646192026</v>
      </c>
      <c r="D1877" s="198">
        <f t="shared" si="57"/>
        <v>-3.1797735380797443E-3</v>
      </c>
    </row>
    <row r="1878" spans="1:4" outlineLevel="1" x14ac:dyDescent="0.25">
      <c r="A1878" s="194">
        <v>35545</v>
      </c>
      <c r="B1878" s="195">
        <v>765.37</v>
      </c>
      <c r="C1878" s="196">
        <f t="shared" si="56"/>
        <v>0.99246609092559457</v>
      </c>
      <c r="D1878" s="198">
        <f t="shared" si="57"/>
        <v>-7.5339090744054316E-3</v>
      </c>
    </row>
    <row r="1879" spans="1:4" outlineLevel="1" x14ac:dyDescent="0.25">
      <c r="A1879" s="194">
        <v>35548</v>
      </c>
      <c r="B1879" s="195">
        <v>772.96</v>
      </c>
      <c r="C1879" s="196">
        <f t="shared" si="56"/>
        <v>1.0099167722800737</v>
      </c>
      <c r="D1879" s="198">
        <f t="shared" si="57"/>
        <v>9.9167722800737046E-3</v>
      </c>
    </row>
    <row r="1880" spans="1:4" outlineLevel="1" x14ac:dyDescent="0.25">
      <c r="A1880" s="194">
        <v>35549</v>
      </c>
      <c r="B1880" s="195">
        <v>794.05</v>
      </c>
      <c r="C1880" s="196">
        <f t="shared" si="56"/>
        <v>1.0272847236596976</v>
      </c>
      <c r="D1880" s="198">
        <f t="shared" si="57"/>
        <v>2.7284723659697585E-2</v>
      </c>
    </row>
    <row r="1881" spans="1:4" outlineLevel="1" x14ac:dyDescent="0.25">
      <c r="A1881" s="194">
        <v>35550</v>
      </c>
      <c r="B1881" s="195">
        <v>801.34</v>
      </c>
      <c r="C1881" s="196">
        <f t="shared" si="56"/>
        <v>1.0091807820666205</v>
      </c>
      <c r="D1881" s="198">
        <f t="shared" si="57"/>
        <v>9.1807820666205409E-3</v>
      </c>
    </row>
    <row r="1882" spans="1:4" outlineLevel="1" x14ac:dyDescent="0.25">
      <c r="A1882" s="194">
        <v>35551</v>
      </c>
      <c r="B1882" s="195">
        <v>798.53</v>
      </c>
      <c r="C1882" s="196">
        <f t="shared" si="56"/>
        <v>0.99649337359922119</v>
      </c>
      <c r="D1882" s="198">
        <f t="shared" si="57"/>
        <v>-3.5066264007788117E-3</v>
      </c>
    </row>
    <row r="1883" spans="1:4" outlineLevel="1" x14ac:dyDescent="0.25">
      <c r="A1883" s="194">
        <v>35552</v>
      </c>
      <c r="B1883" s="195">
        <v>812.97</v>
      </c>
      <c r="C1883" s="196">
        <f t="shared" si="56"/>
        <v>1.0180832279313239</v>
      </c>
      <c r="D1883" s="198">
        <f t="shared" si="57"/>
        <v>1.8083227931323886E-2</v>
      </c>
    </row>
    <row r="1884" spans="1:4" outlineLevel="1" x14ac:dyDescent="0.25">
      <c r="A1884" s="194">
        <v>35555</v>
      </c>
      <c r="B1884" s="195">
        <v>830.29</v>
      </c>
      <c r="C1884" s="196">
        <f t="shared" si="56"/>
        <v>1.0213045991857017</v>
      </c>
      <c r="D1884" s="198">
        <f t="shared" si="57"/>
        <v>2.1304599185701711E-2</v>
      </c>
    </row>
    <row r="1885" spans="1:4" outlineLevel="1" x14ac:dyDescent="0.25">
      <c r="A1885" s="194">
        <v>35556</v>
      </c>
      <c r="B1885" s="195">
        <v>827.76</v>
      </c>
      <c r="C1885" s="196">
        <f t="shared" ref="C1885:C1948" si="58">B1885/B1884</f>
        <v>0.99695287188813553</v>
      </c>
      <c r="D1885" s="198">
        <f t="shared" ref="D1885:D1948" si="59">C1885-1</f>
        <v>-3.0471281118644722E-3</v>
      </c>
    </row>
    <row r="1886" spans="1:4" outlineLevel="1" x14ac:dyDescent="0.25">
      <c r="A1886" s="194">
        <v>35557</v>
      </c>
      <c r="B1886" s="195">
        <v>815.62</v>
      </c>
      <c r="C1886" s="196">
        <f t="shared" si="58"/>
        <v>0.98533391321155894</v>
      </c>
      <c r="D1886" s="198">
        <f t="shared" si="59"/>
        <v>-1.4666086788441057E-2</v>
      </c>
    </row>
    <row r="1887" spans="1:4" outlineLevel="1" x14ac:dyDescent="0.25">
      <c r="A1887" s="194">
        <v>35558</v>
      </c>
      <c r="B1887" s="195">
        <v>820.26</v>
      </c>
      <c r="C1887" s="196">
        <f t="shared" si="58"/>
        <v>1.0056889237635174</v>
      </c>
      <c r="D1887" s="198">
        <f t="shared" si="59"/>
        <v>5.6889237635173728E-3</v>
      </c>
    </row>
    <row r="1888" spans="1:4" outlineLevel="1" x14ac:dyDescent="0.25">
      <c r="A1888" s="194">
        <v>35559</v>
      </c>
      <c r="B1888" s="195">
        <v>824.78</v>
      </c>
      <c r="C1888" s="196">
        <f t="shared" si="58"/>
        <v>1.0055104479067611</v>
      </c>
      <c r="D1888" s="198">
        <f t="shared" si="59"/>
        <v>5.51044790676114E-3</v>
      </c>
    </row>
    <row r="1889" spans="1:4" outlineLevel="1" x14ac:dyDescent="0.25">
      <c r="A1889" s="194">
        <v>35562</v>
      </c>
      <c r="B1889" s="195">
        <v>837.66</v>
      </c>
      <c r="C1889" s="196">
        <f t="shared" si="58"/>
        <v>1.0156162855549358</v>
      </c>
      <c r="D1889" s="198">
        <f t="shared" si="59"/>
        <v>1.5616285554935772E-2</v>
      </c>
    </row>
    <row r="1890" spans="1:4" outlineLevel="1" x14ac:dyDescent="0.25">
      <c r="A1890" s="194">
        <v>35563</v>
      </c>
      <c r="B1890" s="195">
        <v>833.13</v>
      </c>
      <c r="C1890" s="196">
        <f t="shared" si="58"/>
        <v>0.99459207793138027</v>
      </c>
      <c r="D1890" s="198">
        <f t="shared" si="59"/>
        <v>-5.4079220686197305E-3</v>
      </c>
    </row>
    <row r="1891" spans="1:4" outlineLevel="1" x14ac:dyDescent="0.25">
      <c r="A1891" s="194">
        <v>35564</v>
      </c>
      <c r="B1891" s="195">
        <v>836.04</v>
      </c>
      <c r="C1891" s="196">
        <f t="shared" si="58"/>
        <v>1.0034928522559503</v>
      </c>
      <c r="D1891" s="198">
        <f t="shared" si="59"/>
        <v>3.4928522559503072E-3</v>
      </c>
    </row>
    <row r="1892" spans="1:4" outlineLevel="1" x14ac:dyDescent="0.25">
      <c r="A1892" s="194">
        <v>35565</v>
      </c>
      <c r="B1892" s="195">
        <v>841.88</v>
      </c>
      <c r="C1892" s="196">
        <f t="shared" si="58"/>
        <v>1.0069853117075738</v>
      </c>
      <c r="D1892" s="198">
        <f t="shared" si="59"/>
        <v>6.9853117075737714E-3</v>
      </c>
    </row>
    <row r="1893" spans="1:4" outlineLevel="1" x14ac:dyDescent="0.25">
      <c r="A1893" s="194">
        <v>35566</v>
      </c>
      <c r="B1893" s="195">
        <v>829.75</v>
      </c>
      <c r="C1893" s="196">
        <f t="shared" si="58"/>
        <v>0.98559177079868865</v>
      </c>
      <c r="D1893" s="198">
        <f t="shared" si="59"/>
        <v>-1.4408229201311351E-2</v>
      </c>
    </row>
    <row r="1894" spans="1:4" outlineLevel="1" x14ac:dyDescent="0.25">
      <c r="A1894" s="194">
        <v>35569</v>
      </c>
      <c r="B1894" s="195">
        <v>833.27</v>
      </c>
      <c r="C1894" s="196">
        <f t="shared" si="58"/>
        <v>1.004242241639048</v>
      </c>
      <c r="D1894" s="198">
        <f t="shared" si="59"/>
        <v>4.2422416390479611E-3</v>
      </c>
    </row>
    <row r="1895" spans="1:4" outlineLevel="1" x14ac:dyDescent="0.25">
      <c r="A1895" s="194">
        <v>35570</v>
      </c>
      <c r="B1895" s="195">
        <v>841.66</v>
      </c>
      <c r="C1895" s="196">
        <f t="shared" si="58"/>
        <v>1.0100687652261571</v>
      </c>
      <c r="D1895" s="198">
        <f t="shared" si="59"/>
        <v>1.0068765226157073E-2</v>
      </c>
    </row>
    <row r="1896" spans="1:4" outlineLevel="1" x14ac:dyDescent="0.25">
      <c r="A1896" s="194">
        <v>35571</v>
      </c>
      <c r="B1896" s="195">
        <v>839.35</v>
      </c>
      <c r="C1896" s="196">
        <f t="shared" si="58"/>
        <v>0.99725542380533716</v>
      </c>
      <c r="D1896" s="198">
        <f t="shared" si="59"/>
        <v>-2.74457619466284E-3</v>
      </c>
    </row>
    <row r="1897" spans="1:4" outlineLevel="1" x14ac:dyDescent="0.25">
      <c r="A1897" s="194">
        <v>35572</v>
      </c>
      <c r="B1897" s="195">
        <v>835.66</v>
      </c>
      <c r="C1897" s="196">
        <f t="shared" si="58"/>
        <v>0.99560374099005178</v>
      </c>
      <c r="D1897" s="198">
        <f t="shared" si="59"/>
        <v>-4.3962590099482224E-3</v>
      </c>
    </row>
    <row r="1898" spans="1:4" outlineLevel="1" x14ac:dyDescent="0.25">
      <c r="A1898" s="194">
        <v>35573</v>
      </c>
      <c r="B1898" s="195">
        <v>847.03</v>
      </c>
      <c r="C1898" s="196">
        <f t="shared" si="58"/>
        <v>1.0136060120144557</v>
      </c>
      <c r="D1898" s="198">
        <f t="shared" si="59"/>
        <v>1.360601201445566E-2</v>
      </c>
    </row>
    <row r="1899" spans="1:4" outlineLevel="1" x14ac:dyDescent="0.25">
      <c r="A1899" s="194">
        <v>35577</v>
      </c>
      <c r="B1899" s="195">
        <v>849.71</v>
      </c>
      <c r="C1899" s="196">
        <f t="shared" si="58"/>
        <v>1.0031639965526606</v>
      </c>
      <c r="D1899" s="198">
        <f t="shared" si="59"/>
        <v>3.1639965526606417E-3</v>
      </c>
    </row>
    <row r="1900" spans="1:4" outlineLevel="1" x14ac:dyDescent="0.25">
      <c r="A1900" s="194">
        <v>35578</v>
      </c>
      <c r="B1900" s="195">
        <v>847.21</v>
      </c>
      <c r="C1900" s="196">
        <f t="shared" si="58"/>
        <v>0.99705781972673024</v>
      </c>
      <c r="D1900" s="198">
        <f t="shared" si="59"/>
        <v>-2.9421802732697566E-3</v>
      </c>
    </row>
    <row r="1901" spans="1:4" outlineLevel="1" x14ac:dyDescent="0.25">
      <c r="A1901" s="194">
        <v>35579</v>
      </c>
      <c r="B1901" s="195">
        <v>844.08</v>
      </c>
      <c r="C1901" s="196">
        <f t="shared" si="58"/>
        <v>0.9963055204730823</v>
      </c>
      <c r="D1901" s="198">
        <f t="shared" si="59"/>
        <v>-3.6944795269177044E-3</v>
      </c>
    </row>
    <row r="1902" spans="1:4" outlineLevel="1" x14ac:dyDescent="0.25">
      <c r="A1902" s="194">
        <v>35580</v>
      </c>
      <c r="B1902" s="195">
        <v>848.28</v>
      </c>
      <c r="C1902" s="196">
        <f t="shared" si="58"/>
        <v>1.0049758316747226</v>
      </c>
      <c r="D1902" s="198">
        <f t="shared" si="59"/>
        <v>4.9758316747225972E-3</v>
      </c>
    </row>
    <row r="1903" spans="1:4" outlineLevel="1" x14ac:dyDescent="0.25">
      <c r="A1903" s="194">
        <v>35583</v>
      </c>
      <c r="B1903" s="195">
        <v>846.36</v>
      </c>
      <c r="C1903" s="196">
        <f t="shared" si="58"/>
        <v>0.99773659640684687</v>
      </c>
      <c r="D1903" s="198">
        <f t="shared" si="59"/>
        <v>-2.2634035931531349E-3</v>
      </c>
    </row>
    <row r="1904" spans="1:4" outlineLevel="1" x14ac:dyDescent="0.25">
      <c r="A1904" s="194">
        <v>35584</v>
      </c>
      <c r="B1904" s="195">
        <v>845.48</v>
      </c>
      <c r="C1904" s="196">
        <f t="shared" si="58"/>
        <v>0.99896025332010019</v>
      </c>
      <c r="D1904" s="198">
        <f t="shared" si="59"/>
        <v>-1.0397466798998112E-3</v>
      </c>
    </row>
    <row r="1905" spans="1:4" outlineLevel="1" x14ac:dyDescent="0.25">
      <c r="A1905" s="194">
        <v>35585</v>
      </c>
      <c r="B1905" s="195">
        <v>840.11</v>
      </c>
      <c r="C1905" s="196">
        <f t="shared" si="58"/>
        <v>0.99364857832237308</v>
      </c>
      <c r="D1905" s="198">
        <f t="shared" si="59"/>
        <v>-6.3514216776269228E-3</v>
      </c>
    </row>
    <row r="1906" spans="1:4" outlineLevel="1" x14ac:dyDescent="0.25">
      <c r="A1906" s="194">
        <v>35586</v>
      </c>
      <c r="B1906" s="195">
        <v>843.43</v>
      </c>
      <c r="C1906" s="196">
        <f t="shared" si="58"/>
        <v>1.0039518634464533</v>
      </c>
      <c r="D1906" s="198">
        <f t="shared" si="59"/>
        <v>3.9518634464532632E-3</v>
      </c>
    </row>
    <row r="1907" spans="1:4" outlineLevel="1" x14ac:dyDescent="0.25">
      <c r="A1907" s="194">
        <v>35587</v>
      </c>
      <c r="B1907" s="195">
        <v>858.01</v>
      </c>
      <c r="C1907" s="196">
        <f t="shared" si="58"/>
        <v>1.0172865560864566</v>
      </c>
      <c r="D1907" s="198">
        <f t="shared" si="59"/>
        <v>1.7286556086456573E-2</v>
      </c>
    </row>
    <row r="1908" spans="1:4" outlineLevel="1" x14ac:dyDescent="0.25">
      <c r="A1908" s="194">
        <v>35590</v>
      </c>
      <c r="B1908" s="195">
        <v>862.91</v>
      </c>
      <c r="C1908" s="196">
        <f t="shared" si="58"/>
        <v>1.005710889150476</v>
      </c>
      <c r="D1908" s="198">
        <f t="shared" si="59"/>
        <v>5.7108891504760173E-3</v>
      </c>
    </row>
    <row r="1909" spans="1:4" outlineLevel="1" x14ac:dyDescent="0.25">
      <c r="A1909" s="194">
        <v>35591</v>
      </c>
      <c r="B1909" s="195">
        <v>865.27</v>
      </c>
      <c r="C1909" s="196">
        <f t="shared" si="58"/>
        <v>1.0027349318005354</v>
      </c>
      <c r="D1909" s="198">
        <f t="shared" si="59"/>
        <v>2.7349318005354117E-3</v>
      </c>
    </row>
    <row r="1910" spans="1:4" outlineLevel="1" x14ac:dyDescent="0.25">
      <c r="A1910" s="194">
        <v>35592</v>
      </c>
      <c r="B1910" s="195">
        <v>869.57</v>
      </c>
      <c r="C1910" s="196">
        <f t="shared" si="58"/>
        <v>1.0049695470777908</v>
      </c>
      <c r="D1910" s="198">
        <f t="shared" si="59"/>
        <v>4.9695470777908479E-3</v>
      </c>
    </row>
    <row r="1911" spans="1:4" outlineLevel="1" x14ac:dyDescent="0.25">
      <c r="A1911" s="194">
        <v>35593</v>
      </c>
      <c r="B1911" s="195">
        <v>883.46</v>
      </c>
      <c r="C1911" s="196">
        <f t="shared" si="58"/>
        <v>1.0159734121462332</v>
      </c>
      <c r="D1911" s="198">
        <f t="shared" si="59"/>
        <v>1.5973412146233157E-2</v>
      </c>
    </row>
    <row r="1912" spans="1:4" outlineLevel="1" x14ac:dyDescent="0.25">
      <c r="A1912" s="194">
        <v>35594</v>
      </c>
      <c r="B1912" s="195">
        <v>893.27</v>
      </c>
      <c r="C1912" s="196">
        <f t="shared" si="58"/>
        <v>1.0111040680958956</v>
      </c>
      <c r="D1912" s="198">
        <f t="shared" si="59"/>
        <v>1.1104068095895592E-2</v>
      </c>
    </row>
    <row r="1913" spans="1:4" outlineLevel="1" x14ac:dyDescent="0.25">
      <c r="A1913" s="194">
        <v>35597</v>
      </c>
      <c r="B1913" s="195">
        <v>893.9</v>
      </c>
      <c r="C1913" s="196">
        <f t="shared" si="58"/>
        <v>1.0007052738813573</v>
      </c>
      <c r="D1913" s="198">
        <f t="shared" si="59"/>
        <v>7.0527388135732672E-4</v>
      </c>
    </row>
    <row r="1914" spans="1:4" outlineLevel="1" x14ac:dyDescent="0.25">
      <c r="A1914" s="194">
        <v>35598</v>
      </c>
      <c r="B1914" s="195">
        <v>894.42</v>
      </c>
      <c r="C1914" s="196">
        <f t="shared" si="58"/>
        <v>1.0005817205503971</v>
      </c>
      <c r="D1914" s="198">
        <f t="shared" si="59"/>
        <v>5.8172055039706905E-4</v>
      </c>
    </row>
    <row r="1915" spans="1:4" outlineLevel="1" x14ac:dyDescent="0.25">
      <c r="A1915" s="194">
        <v>35599</v>
      </c>
      <c r="B1915" s="195">
        <v>889.06</v>
      </c>
      <c r="C1915" s="196">
        <f t="shared" si="58"/>
        <v>0.99400728964021379</v>
      </c>
      <c r="D1915" s="198">
        <f t="shared" si="59"/>
        <v>-5.992710359786213E-3</v>
      </c>
    </row>
    <row r="1916" spans="1:4" outlineLevel="1" x14ac:dyDescent="0.25">
      <c r="A1916" s="194">
        <v>35600</v>
      </c>
      <c r="B1916" s="195">
        <v>897.99</v>
      </c>
      <c r="C1916" s="196">
        <f t="shared" si="58"/>
        <v>1.0100443164690798</v>
      </c>
      <c r="D1916" s="198">
        <f t="shared" si="59"/>
        <v>1.0044316469079773E-2</v>
      </c>
    </row>
    <row r="1917" spans="1:4" outlineLevel="1" x14ac:dyDescent="0.25">
      <c r="A1917" s="194">
        <v>35601</v>
      </c>
      <c r="B1917" s="195">
        <v>898.7</v>
      </c>
      <c r="C1917" s="196">
        <f t="shared" si="58"/>
        <v>1.0007906546843506</v>
      </c>
      <c r="D1917" s="198">
        <f t="shared" si="59"/>
        <v>7.9065468435057795E-4</v>
      </c>
    </row>
    <row r="1918" spans="1:4" outlineLevel="1" x14ac:dyDescent="0.25">
      <c r="A1918" s="194">
        <v>35604</v>
      </c>
      <c r="B1918" s="195">
        <v>878.62</v>
      </c>
      <c r="C1918" s="196">
        <f t="shared" si="58"/>
        <v>0.97765661511071544</v>
      </c>
      <c r="D1918" s="198">
        <f t="shared" si="59"/>
        <v>-2.2343384889284557E-2</v>
      </c>
    </row>
    <row r="1919" spans="1:4" outlineLevel="1" x14ac:dyDescent="0.25">
      <c r="A1919" s="194">
        <v>35605</v>
      </c>
      <c r="B1919" s="195">
        <v>896.34</v>
      </c>
      <c r="C1919" s="196">
        <f t="shared" si="58"/>
        <v>1.0201679907127086</v>
      </c>
      <c r="D1919" s="198">
        <f t="shared" si="59"/>
        <v>2.0167990712708583E-2</v>
      </c>
    </row>
    <row r="1920" spans="1:4" outlineLevel="1" x14ac:dyDescent="0.25">
      <c r="A1920" s="194">
        <v>35606</v>
      </c>
      <c r="B1920" s="195">
        <v>888.99</v>
      </c>
      <c r="C1920" s="196">
        <f t="shared" si="58"/>
        <v>0.99179998661222302</v>
      </c>
      <c r="D1920" s="198">
        <f t="shared" si="59"/>
        <v>-8.2000133877769832E-3</v>
      </c>
    </row>
    <row r="1921" spans="1:4" outlineLevel="1" x14ac:dyDescent="0.25">
      <c r="A1921" s="194">
        <v>35607</v>
      </c>
      <c r="B1921" s="195">
        <v>883.68</v>
      </c>
      <c r="C1921" s="196">
        <f t="shared" si="58"/>
        <v>0.99402692943677651</v>
      </c>
      <c r="D1921" s="198">
        <f t="shared" si="59"/>
        <v>-5.9730705632234926E-3</v>
      </c>
    </row>
    <row r="1922" spans="1:4" outlineLevel="1" x14ac:dyDescent="0.25">
      <c r="A1922" s="194">
        <v>35608</v>
      </c>
      <c r="B1922" s="195">
        <v>887.3</v>
      </c>
      <c r="C1922" s="196">
        <f t="shared" si="58"/>
        <v>1.004096505522361</v>
      </c>
      <c r="D1922" s="198">
        <f t="shared" si="59"/>
        <v>4.0965055223609603E-3</v>
      </c>
    </row>
    <row r="1923" spans="1:4" outlineLevel="1" x14ac:dyDescent="0.25">
      <c r="A1923" s="194">
        <v>35611</v>
      </c>
      <c r="B1923" s="195">
        <v>885.14</v>
      </c>
      <c r="C1923" s="196">
        <f t="shared" si="58"/>
        <v>0.99756564859686692</v>
      </c>
      <c r="D1923" s="198">
        <f t="shared" si="59"/>
        <v>-2.4343514031330837E-3</v>
      </c>
    </row>
    <row r="1924" spans="1:4" outlineLevel="1" x14ac:dyDescent="0.25">
      <c r="A1924" s="194">
        <v>35612</v>
      </c>
      <c r="B1924" s="195">
        <v>891.03</v>
      </c>
      <c r="C1924" s="196">
        <f t="shared" si="58"/>
        <v>1.0066543145717062</v>
      </c>
      <c r="D1924" s="198">
        <f t="shared" si="59"/>
        <v>6.6543145717061769E-3</v>
      </c>
    </row>
    <row r="1925" spans="1:4" outlineLevel="1" x14ac:dyDescent="0.25">
      <c r="A1925" s="194">
        <v>35613</v>
      </c>
      <c r="B1925" s="195">
        <v>904.03</v>
      </c>
      <c r="C1925" s="196">
        <f t="shared" si="58"/>
        <v>1.0145898566827156</v>
      </c>
      <c r="D1925" s="198">
        <f t="shared" si="59"/>
        <v>1.4589856682715618E-2</v>
      </c>
    </row>
    <row r="1926" spans="1:4" outlineLevel="1" x14ac:dyDescent="0.25">
      <c r="A1926" s="194">
        <v>35614</v>
      </c>
      <c r="B1926" s="195">
        <v>916.92</v>
      </c>
      <c r="C1926" s="196">
        <f t="shared" si="58"/>
        <v>1.0142583763813147</v>
      </c>
      <c r="D1926" s="198">
        <f t="shared" si="59"/>
        <v>1.4258376381314664E-2</v>
      </c>
    </row>
    <row r="1927" spans="1:4" outlineLevel="1" x14ac:dyDescent="0.25">
      <c r="A1927" s="194">
        <v>35618</v>
      </c>
      <c r="B1927" s="195">
        <v>912.2</v>
      </c>
      <c r="C1927" s="196">
        <f t="shared" si="58"/>
        <v>0.99485233171923404</v>
      </c>
      <c r="D1927" s="198">
        <f t="shared" si="59"/>
        <v>-5.1476682807659602E-3</v>
      </c>
    </row>
    <row r="1928" spans="1:4" outlineLevel="1" x14ac:dyDescent="0.25">
      <c r="A1928" s="194">
        <v>35619</v>
      </c>
      <c r="B1928" s="195">
        <v>918.75</v>
      </c>
      <c r="C1928" s="196">
        <f t="shared" si="58"/>
        <v>1.0071804428853322</v>
      </c>
      <c r="D1928" s="198">
        <f t="shared" si="59"/>
        <v>7.18044288533215E-3</v>
      </c>
    </row>
    <row r="1929" spans="1:4" outlineLevel="1" x14ac:dyDescent="0.25">
      <c r="A1929" s="194">
        <v>35620</v>
      </c>
      <c r="B1929" s="195">
        <v>907.54</v>
      </c>
      <c r="C1929" s="196">
        <f t="shared" si="58"/>
        <v>0.98779863945578228</v>
      </c>
      <c r="D1929" s="198">
        <f t="shared" si="59"/>
        <v>-1.2201360544217721E-2</v>
      </c>
    </row>
    <row r="1930" spans="1:4" outlineLevel="1" x14ac:dyDescent="0.25">
      <c r="A1930" s="194">
        <v>35621</v>
      </c>
      <c r="B1930" s="195">
        <v>913.78</v>
      </c>
      <c r="C1930" s="196">
        <f t="shared" si="58"/>
        <v>1.0068757299953721</v>
      </c>
      <c r="D1930" s="198">
        <f t="shared" si="59"/>
        <v>6.8757299953721152E-3</v>
      </c>
    </row>
    <row r="1931" spans="1:4" outlineLevel="1" x14ac:dyDescent="0.25">
      <c r="A1931" s="194">
        <v>35622</v>
      </c>
      <c r="B1931" s="195">
        <v>916.68</v>
      </c>
      <c r="C1931" s="196">
        <f t="shared" si="58"/>
        <v>1.0031736304143228</v>
      </c>
      <c r="D1931" s="198">
        <f t="shared" si="59"/>
        <v>3.1736304143228367E-3</v>
      </c>
    </row>
    <row r="1932" spans="1:4" outlineLevel="1" x14ac:dyDescent="0.25">
      <c r="A1932" s="194">
        <v>35625</v>
      </c>
      <c r="B1932" s="195">
        <v>918.38</v>
      </c>
      <c r="C1932" s="196">
        <f t="shared" si="58"/>
        <v>1.0018545184797312</v>
      </c>
      <c r="D1932" s="198">
        <f t="shared" si="59"/>
        <v>1.8545184797311709E-3</v>
      </c>
    </row>
    <row r="1933" spans="1:4" outlineLevel="1" x14ac:dyDescent="0.25">
      <c r="A1933" s="194">
        <v>35626</v>
      </c>
      <c r="B1933" s="195">
        <v>925.76</v>
      </c>
      <c r="C1933" s="196">
        <f t="shared" si="58"/>
        <v>1.0080358892833032</v>
      </c>
      <c r="D1933" s="198">
        <f t="shared" si="59"/>
        <v>8.0358892833032325E-3</v>
      </c>
    </row>
    <row r="1934" spans="1:4" outlineLevel="1" x14ac:dyDescent="0.25">
      <c r="A1934" s="194">
        <v>35627</v>
      </c>
      <c r="B1934" s="195">
        <v>936.59</v>
      </c>
      <c r="C1934" s="196">
        <f t="shared" si="58"/>
        <v>1.0116984963705495</v>
      </c>
      <c r="D1934" s="198">
        <f t="shared" si="59"/>
        <v>1.1698496370549538E-2</v>
      </c>
    </row>
    <row r="1935" spans="1:4" outlineLevel="1" x14ac:dyDescent="0.25">
      <c r="A1935" s="194">
        <v>35628</v>
      </c>
      <c r="B1935" s="195">
        <v>931.61</v>
      </c>
      <c r="C1935" s="196">
        <f t="shared" si="58"/>
        <v>0.99468283880887043</v>
      </c>
      <c r="D1935" s="198">
        <f t="shared" si="59"/>
        <v>-5.3171611911295713E-3</v>
      </c>
    </row>
    <row r="1936" spans="1:4" outlineLevel="1" x14ac:dyDescent="0.25">
      <c r="A1936" s="194">
        <v>35629</v>
      </c>
      <c r="B1936" s="195">
        <v>915.3</v>
      </c>
      <c r="C1936" s="196">
        <f t="shared" si="58"/>
        <v>0.98249267397301443</v>
      </c>
      <c r="D1936" s="198">
        <f t="shared" si="59"/>
        <v>-1.750732602698557E-2</v>
      </c>
    </row>
    <row r="1937" spans="1:4" outlineLevel="1" x14ac:dyDescent="0.25">
      <c r="A1937" s="194">
        <v>35632</v>
      </c>
      <c r="B1937" s="195">
        <v>912.94</v>
      </c>
      <c r="C1937" s="196">
        <f t="shared" si="58"/>
        <v>0.99742161040096156</v>
      </c>
      <c r="D1937" s="198">
        <f t="shared" si="59"/>
        <v>-2.5783895990384442E-3</v>
      </c>
    </row>
    <row r="1938" spans="1:4" outlineLevel="1" x14ac:dyDescent="0.25">
      <c r="A1938" s="194">
        <v>35633</v>
      </c>
      <c r="B1938" s="195">
        <v>933.98</v>
      </c>
      <c r="C1938" s="196">
        <f t="shared" si="58"/>
        <v>1.023046421451574</v>
      </c>
      <c r="D1938" s="198">
        <f t="shared" si="59"/>
        <v>2.3046421451573984E-2</v>
      </c>
    </row>
    <row r="1939" spans="1:4" outlineLevel="1" x14ac:dyDescent="0.25">
      <c r="A1939" s="194">
        <v>35634</v>
      </c>
      <c r="B1939" s="195">
        <v>936.56</v>
      </c>
      <c r="C1939" s="196">
        <f t="shared" si="58"/>
        <v>1.002762371785263</v>
      </c>
      <c r="D1939" s="198">
        <f t="shared" si="59"/>
        <v>2.7623717852629515E-3</v>
      </c>
    </row>
    <row r="1940" spans="1:4" outlineLevel="1" x14ac:dyDescent="0.25">
      <c r="A1940" s="194">
        <v>35635</v>
      </c>
      <c r="B1940" s="195">
        <v>940.3</v>
      </c>
      <c r="C1940" s="196">
        <f t="shared" si="58"/>
        <v>1.0039933373195524</v>
      </c>
      <c r="D1940" s="198">
        <f t="shared" si="59"/>
        <v>3.9933373195524258E-3</v>
      </c>
    </row>
    <row r="1941" spans="1:4" outlineLevel="1" x14ac:dyDescent="0.25">
      <c r="A1941" s="194">
        <v>35636</v>
      </c>
      <c r="B1941" s="195">
        <v>938.79</v>
      </c>
      <c r="C1941" s="196">
        <f t="shared" si="58"/>
        <v>0.99839412953312778</v>
      </c>
      <c r="D1941" s="198">
        <f t="shared" si="59"/>
        <v>-1.6058704668722168E-3</v>
      </c>
    </row>
    <row r="1942" spans="1:4" outlineLevel="1" x14ac:dyDescent="0.25">
      <c r="A1942" s="194">
        <v>35639</v>
      </c>
      <c r="B1942" s="195">
        <v>936.45</v>
      </c>
      <c r="C1942" s="196">
        <f t="shared" si="58"/>
        <v>0.99750742977662743</v>
      </c>
      <c r="D1942" s="198">
        <f t="shared" si="59"/>
        <v>-2.4925702233725699E-3</v>
      </c>
    </row>
    <row r="1943" spans="1:4" outlineLevel="1" x14ac:dyDescent="0.25">
      <c r="A1943" s="194">
        <v>35640</v>
      </c>
      <c r="B1943" s="195">
        <v>942.29</v>
      </c>
      <c r="C1943" s="196">
        <f t="shared" si="58"/>
        <v>1.006236318009504</v>
      </c>
      <c r="D1943" s="198">
        <f t="shared" si="59"/>
        <v>6.2363180095039716E-3</v>
      </c>
    </row>
    <row r="1944" spans="1:4" outlineLevel="1" x14ac:dyDescent="0.25">
      <c r="A1944" s="194">
        <v>35641</v>
      </c>
      <c r="B1944" s="195">
        <v>952.29</v>
      </c>
      <c r="C1944" s="196">
        <f t="shared" si="58"/>
        <v>1.0106124441520126</v>
      </c>
      <c r="D1944" s="198">
        <f t="shared" si="59"/>
        <v>1.0612444152012568E-2</v>
      </c>
    </row>
    <row r="1945" spans="1:4" outlineLevel="1" x14ac:dyDescent="0.25">
      <c r="A1945" s="194">
        <v>35642</v>
      </c>
      <c r="B1945" s="195">
        <v>954.31</v>
      </c>
      <c r="C1945" s="196">
        <f t="shared" si="58"/>
        <v>1.0021212025748458</v>
      </c>
      <c r="D1945" s="198">
        <f t="shared" si="59"/>
        <v>2.1212025748458263E-3</v>
      </c>
    </row>
    <row r="1946" spans="1:4" outlineLevel="1" x14ac:dyDescent="0.25">
      <c r="A1946" s="194">
        <v>35643</v>
      </c>
      <c r="B1946" s="195">
        <v>947.14</v>
      </c>
      <c r="C1946" s="196">
        <f t="shared" si="58"/>
        <v>0.99248671815238243</v>
      </c>
      <c r="D1946" s="198">
        <f t="shared" si="59"/>
        <v>-7.51328184761757E-3</v>
      </c>
    </row>
    <row r="1947" spans="1:4" outlineLevel="1" x14ac:dyDescent="0.25">
      <c r="A1947" s="194">
        <v>35646</v>
      </c>
      <c r="B1947" s="195">
        <v>950.3</v>
      </c>
      <c r="C1947" s="196">
        <f t="shared" si="58"/>
        <v>1.0033363599890195</v>
      </c>
      <c r="D1947" s="198">
        <f t="shared" si="59"/>
        <v>3.3363599890194884E-3</v>
      </c>
    </row>
    <row r="1948" spans="1:4" outlineLevel="1" x14ac:dyDescent="0.25">
      <c r="A1948" s="194">
        <v>35647</v>
      </c>
      <c r="B1948" s="195">
        <v>952.37</v>
      </c>
      <c r="C1948" s="196">
        <f t="shared" si="58"/>
        <v>1.002178259497001</v>
      </c>
      <c r="D1948" s="198">
        <f t="shared" si="59"/>
        <v>2.1782594970010116E-3</v>
      </c>
    </row>
    <row r="1949" spans="1:4" outlineLevel="1" x14ac:dyDescent="0.25">
      <c r="A1949" s="194">
        <v>35648</v>
      </c>
      <c r="B1949" s="195">
        <v>960.32</v>
      </c>
      <c r="C1949" s="196">
        <f t="shared" ref="C1949:C2012" si="60">B1949/B1948</f>
        <v>1.008347595997354</v>
      </c>
      <c r="D1949" s="198">
        <f t="shared" ref="D1949:D2012" si="61">C1949-1</f>
        <v>8.3475959973540181E-3</v>
      </c>
    </row>
    <row r="1950" spans="1:4" outlineLevel="1" x14ac:dyDescent="0.25">
      <c r="A1950" s="194">
        <v>35649</v>
      </c>
      <c r="B1950" s="195">
        <v>951.19</v>
      </c>
      <c r="C1950" s="196">
        <f t="shared" si="60"/>
        <v>0.99049275241586143</v>
      </c>
      <c r="D1950" s="198">
        <f t="shared" si="61"/>
        <v>-9.5072475841385673E-3</v>
      </c>
    </row>
    <row r="1951" spans="1:4" outlineLevel="1" x14ac:dyDescent="0.25">
      <c r="A1951" s="194">
        <v>35650</v>
      </c>
      <c r="B1951" s="195">
        <v>933.54</v>
      </c>
      <c r="C1951" s="196">
        <f t="shared" si="60"/>
        <v>0.98144429609226325</v>
      </c>
      <c r="D1951" s="198">
        <f t="shared" si="61"/>
        <v>-1.8555703907736754E-2</v>
      </c>
    </row>
    <row r="1952" spans="1:4" outlineLevel="1" x14ac:dyDescent="0.25">
      <c r="A1952" s="194">
        <v>35653</v>
      </c>
      <c r="B1952" s="195">
        <v>937</v>
      </c>
      <c r="C1952" s="196">
        <f t="shared" si="60"/>
        <v>1.0037063221715192</v>
      </c>
      <c r="D1952" s="198">
        <f t="shared" si="61"/>
        <v>3.7063221715192274E-3</v>
      </c>
    </row>
    <row r="1953" spans="1:4" outlineLevel="1" x14ac:dyDescent="0.25">
      <c r="A1953" s="194">
        <v>35654</v>
      </c>
      <c r="B1953" s="195">
        <v>926.53</v>
      </c>
      <c r="C1953" s="196">
        <f t="shared" si="60"/>
        <v>0.98882604055496259</v>
      </c>
      <c r="D1953" s="198">
        <f t="shared" si="61"/>
        <v>-1.1173959445037407E-2</v>
      </c>
    </row>
    <row r="1954" spans="1:4" outlineLevel="1" x14ac:dyDescent="0.25">
      <c r="A1954" s="194">
        <v>35655</v>
      </c>
      <c r="B1954" s="195">
        <v>922.02</v>
      </c>
      <c r="C1954" s="196">
        <f t="shared" si="60"/>
        <v>0.99513237563813373</v>
      </c>
      <c r="D1954" s="198">
        <f t="shared" si="61"/>
        <v>-4.867624361866274E-3</v>
      </c>
    </row>
    <row r="1955" spans="1:4" outlineLevel="1" x14ac:dyDescent="0.25">
      <c r="A1955" s="194">
        <v>35656</v>
      </c>
      <c r="B1955" s="195">
        <v>924.77</v>
      </c>
      <c r="C1955" s="196">
        <f t="shared" si="60"/>
        <v>1.0029825817227391</v>
      </c>
      <c r="D1955" s="198">
        <f t="shared" si="61"/>
        <v>2.9825817227391305E-3</v>
      </c>
    </row>
    <row r="1956" spans="1:4" outlineLevel="1" x14ac:dyDescent="0.25">
      <c r="A1956" s="194">
        <v>35657</v>
      </c>
      <c r="B1956" s="195">
        <v>900.81</v>
      </c>
      <c r="C1956" s="196">
        <f t="shared" si="60"/>
        <v>0.9740908550234112</v>
      </c>
      <c r="D1956" s="198">
        <f t="shared" si="61"/>
        <v>-2.5909144976588805E-2</v>
      </c>
    </row>
    <row r="1957" spans="1:4" outlineLevel="1" x14ac:dyDescent="0.25">
      <c r="A1957" s="194">
        <v>35660</v>
      </c>
      <c r="B1957" s="195">
        <v>912.49</v>
      </c>
      <c r="C1957" s="196">
        <f t="shared" si="60"/>
        <v>1.0129661082803256</v>
      </c>
      <c r="D1957" s="198">
        <f t="shared" si="61"/>
        <v>1.2966108280325628E-2</v>
      </c>
    </row>
    <row r="1958" spans="1:4" outlineLevel="1" x14ac:dyDescent="0.25">
      <c r="A1958" s="194">
        <v>35661</v>
      </c>
      <c r="B1958" s="195">
        <v>926.01</v>
      </c>
      <c r="C1958" s="196">
        <f t="shared" si="60"/>
        <v>1.0148166007298709</v>
      </c>
      <c r="D1958" s="198">
        <f t="shared" si="61"/>
        <v>1.4816600729870899E-2</v>
      </c>
    </row>
    <row r="1959" spans="1:4" outlineLevel="1" x14ac:dyDescent="0.25">
      <c r="A1959" s="194">
        <v>35662</v>
      </c>
      <c r="B1959" s="195">
        <v>939.35</v>
      </c>
      <c r="C1959" s="196">
        <f t="shared" si="60"/>
        <v>1.0144058919450114</v>
      </c>
      <c r="D1959" s="198">
        <f t="shared" si="61"/>
        <v>1.4405891945011406E-2</v>
      </c>
    </row>
    <row r="1960" spans="1:4" outlineLevel="1" x14ac:dyDescent="0.25">
      <c r="A1960" s="194">
        <v>35663</v>
      </c>
      <c r="B1960" s="195">
        <v>925.05</v>
      </c>
      <c r="C1960" s="196">
        <f t="shared" si="60"/>
        <v>0.98477670729759936</v>
      </c>
      <c r="D1960" s="198">
        <f t="shared" si="61"/>
        <v>-1.5223292702400637E-2</v>
      </c>
    </row>
    <row r="1961" spans="1:4" outlineLevel="1" x14ac:dyDescent="0.25">
      <c r="A1961" s="194">
        <v>35664</v>
      </c>
      <c r="B1961" s="195">
        <v>923.54</v>
      </c>
      <c r="C1961" s="196">
        <f t="shared" si="60"/>
        <v>0.99836765580238906</v>
      </c>
      <c r="D1961" s="198">
        <f t="shared" si="61"/>
        <v>-1.6323441976109354E-3</v>
      </c>
    </row>
    <row r="1962" spans="1:4" outlineLevel="1" x14ac:dyDescent="0.25">
      <c r="A1962" s="194">
        <v>35667</v>
      </c>
      <c r="B1962" s="195">
        <v>920.16</v>
      </c>
      <c r="C1962" s="196">
        <f t="shared" si="60"/>
        <v>0.99634016934837688</v>
      </c>
      <c r="D1962" s="198">
        <f t="shared" si="61"/>
        <v>-3.6598306516231194E-3</v>
      </c>
    </row>
    <row r="1963" spans="1:4" outlineLevel="1" x14ac:dyDescent="0.25">
      <c r="A1963" s="194">
        <v>35668</v>
      </c>
      <c r="B1963" s="195">
        <v>913.02</v>
      </c>
      <c r="C1963" s="196">
        <f t="shared" si="60"/>
        <v>0.9922404799165363</v>
      </c>
      <c r="D1963" s="198">
        <f t="shared" si="61"/>
        <v>-7.7595200834637001E-3</v>
      </c>
    </row>
    <row r="1964" spans="1:4" outlineLevel="1" x14ac:dyDescent="0.25">
      <c r="A1964" s="194">
        <v>35669</v>
      </c>
      <c r="B1964" s="195">
        <v>913.7</v>
      </c>
      <c r="C1964" s="196">
        <f t="shared" si="60"/>
        <v>1.0007447810562748</v>
      </c>
      <c r="D1964" s="198">
        <f t="shared" si="61"/>
        <v>7.4478105627484581E-4</v>
      </c>
    </row>
    <row r="1965" spans="1:4" outlineLevel="1" x14ac:dyDescent="0.25">
      <c r="A1965" s="194">
        <v>35670</v>
      </c>
      <c r="B1965" s="195">
        <v>903.67</v>
      </c>
      <c r="C1965" s="196">
        <f t="shared" si="60"/>
        <v>0.989022655138448</v>
      </c>
      <c r="D1965" s="198">
        <f t="shared" si="61"/>
        <v>-1.0977344861551996E-2</v>
      </c>
    </row>
    <row r="1966" spans="1:4" outlineLevel="1" x14ac:dyDescent="0.25">
      <c r="A1966" s="194">
        <v>35671</v>
      </c>
      <c r="B1966" s="195">
        <v>899.47</v>
      </c>
      <c r="C1966" s="196">
        <f t="shared" si="60"/>
        <v>0.99535228567950695</v>
      </c>
      <c r="D1966" s="198">
        <f t="shared" si="61"/>
        <v>-4.647714320493046E-3</v>
      </c>
    </row>
    <row r="1967" spans="1:4" outlineLevel="1" x14ac:dyDescent="0.25">
      <c r="A1967" s="194">
        <v>35675</v>
      </c>
      <c r="B1967" s="195">
        <v>927.58</v>
      </c>
      <c r="C1967" s="196">
        <f t="shared" si="60"/>
        <v>1.0312517371340901</v>
      </c>
      <c r="D1967" s="198">
        <f t="shared" si="61"/>
        <v>3.125173713409013E-2</v>
      </c>
    </row>
    <row r="1968" spans="1:4" outlineLevel="1" x14ac:dyDescent="0.25">
      <c r="A1968" s="194">
        <v>35676</v>
      </c>
      <c r="B1968" s="195">
        <v>927.86</v>
      </c>
      <c r="C1968" s="196">
        <f t="shared" si="60"/>
        <v>1.0003018607559455</v>
      </c>
      <c r="D1968" s="198">
        <f t="shared" si="61"/>
        <v>3.0186075594551554E-4</v>
      </c>
    </row>
    <row r="1969" spans="1:4" outlineLevel="1" x14ac:dyDescent="0.25">
      <c r="A1969" s="194">
        <v>35677</v>
      </c>
      <c r="B1969" s="195">
        <v>930.87</v>
      </c>
      <c r="C1969" s="196">
        <f t="shared" si="60"/>
        <v>1.0032440238829134</v>
      </c>
      <c r="D1969" s="198">
        <f t="shared" si="61"/>
        <v>3.2440238829134493E-3</v>
      </c>
    </row>
    <row r="1970" spans="1:4" outlineLevel="1" x14ac:dyDescent="0.25">
      <c r="A1970" s="194">
        <v>35678</v>
      </c>
      <c r="B1970" s="195">
        <v>929.05</v>
      </c>
      <c r="C1970" s="196">
        <f t="shared" si="60"/>
        <v>0.99804483977354508</v>
      </c>
      <c r="D1970" s="198">
        <f t="shared" si="61"/>
        <v>-1.9551602264549217E-3</v>
      </c>
    </row>
    <row r="1971" spans="1:4" outlineLevel="1" x14ac:dyDescent="0.25">
      <c r="A1971" s="194">
        <v>35681</v>
      </c>
      <c r="B1971" s="195">
        <v>931.2</v>
      </c>
      <c r="C1971" s="196">
        <f t="shared" si="60"/>
        <v>1.002314191916474</v>
      </c>
      <c r="D1971" s="198">
        <f t="shared" si="61"/>
        <v>2.3141919164739733E-3</v>
      </c>
    </row>
    <row r="1972" spans="1:4" outlineLevel="1" x14ac:dyDescent="0.25">
      <c r="A1972" s="194">
        <v>35682</v>
      </c>
      <c r="B1972" s="195">
        <v>933.62</v>
      </c>
      <c r="C1972" s="196">
        <f t="shared" si="60"/>
        <v>1.002598797250859</v>
      </c>
      <c r="D1972" s="198">
        <f t="shared" si="61"/>
        <v>2.5987972508589863E-3</v>
      </c>
    </row>
    <row r="1973" spans="1:4" outlineLevel="1" x14ac:dyDescent="0.25">
      <c r="A1973" s="194">
        <v>35683</v>
      </c>
      <c r="B1973" s="195">
        <v>919.03</v>
      </c>
      <c r="C1973" s="196">
        <f t="shared" si="60"/>
        <v>0.98437265696964504</v>
      </c>
      <c r="D1973" s="198">
        <f t="shared" si="61"/>
        <v>-1.5627343030354957E-2</v>
      </c>
    </row>
    <row r="1974" spans="1:4" outlineLevel="1" x14ac:dyDescent="0.25">
      <c r="A1974" s="194">
        <v>35684</v>
      </c>
      <c r="B1974" s="195">
        <v>912.59</v>
      </c>
      <c r="C1974" s="196">
        <f t="shared" si="60"/>
        <v>0.99299261177545894</v>
      </c>
      <c r="D1974" s="198">
        <f t="shared" si="61"/>
        <v>-7.0073882245410557E-3</v>
      </c>
    </row>
    <row r="1975" spans="1:4" outlineLevel="1" x14ac:dyDescent="0.25">
      <c r="A1975" s="194">
        <v>35685</v>
      </c>
      <c r="B1975" s="195">
        <v>923.91</v>
      </c>
      <c r="C1975" s="196">
        <f t="shared" si="60"/>
        <v>1.0124042560185844</v>
      </c>
      <c r="D1975" s="198">
        <f t="shared" si="61"/>
        <v>1.2404256018584414E-2</v>
      </c>
    </row>
    <row r="1976" spans="1:4" outlineLevel="1" x14ac:dyDescent="0.25">
      <c r="A1976" s="194">
        <v>35688</v>
      </c>
      <c r="B1976" s="195">
        <v>919.77</v>
      </c>
      <c r="C1976" s="196">
        <f t="shared" si="60"/>
        <v>0.99551904406273339</v>
      </c>
      <c r="D1976" s="198">
        <f t="shared" si="61"/>
        <v>-4.4809559372666063E-3</v>
      </c>
    </row>
    <row r="1977" spans="1:4" outlineLevel="1" x14ac:dyDescent="0.25">
      <c r="A1977" s="194">
        <v>35689</v>
      </c>
      <c r="B1977" s="195">
        <v>945.64</v>
      </c>
      <c r="C1977" s="196">
        <f t="shared" si="60"/>
        <v>1.028126596866608</v>
      </c>
      <c r="D1977" s="198">
        <f t="shared" si="61"/>
        <v>2.8126596866608011E-2</v>
      </c>
    </row>
    <row r="1978" spans="1:4" outlineLevel="1" x14ac:dyDescent="0.25">
      <c r="A1978" s="194">
        <v>35690</v>
      </c>
      <c r="B1978" s="195">
        <v>943</v>
      </c>
      <c r="C1978" s="196">
        <f t="shared" si="60"/>
        <v>0.99720823992216912</v>
      </c>
      <c r="D1978" s="198">
        <f t="shared" si="61"/>
        <v>-2.7917600778308849E-3</v>
      </c>
    </row>
    <row r="1979" spans="1:4" outlineLevel="1" x14ac:dyDescent="0.25">
      <c r="A1979" s="194">
        <v>35691</v>
      </c>
      <c r="B1979" s="195">
        <v>947.29</v>
      </c>
      <c r="C1979" s="196">
        <f t="shared" si="60"/>
        <v>1.0045493107104984</v>
      </c>
      <c r="D1979" s="198">
        <f t="shared" si="61"/>
        <v>4.5493107104983554E-3</v>
      </c>
    </row>
    <row r="1980" spans="1:4" outlineLevel="1" x14ac:dyDescent="0.25">
      <c r="A1980" s="194">
        <v>35692</v>
      </c>
      <c r="B1980" s="195">
        <v>950.51</v>
      </c>
      <c r="C1980" s="196">
        <f t="shared" si="60"/>
        <v>1.0033991702646496</v>
      </c>
      <c r="D1980" s="198">
        <f t="shared" si="61"/>
        <v>3.3991702646496424E-3</v>
      </c>
    </row>
    <row r="1981" spans="1:4" outlineLevel="1" x14ac:dyDescent="0.25">
      <c r="A1981" s="194">
        <v>35695</v>
      </c>
      <c r="B1981" s="195">
        <v>955.43</v>
      </c>
      <c r="C1981" s="196">
        <f t="shared" si="60"/>
        <v>1.0051761685831817</v>
      </c>
      <c r="D1981" s="198">
        <f t="shared" si="61"/>
        <v>5.1761685831817061E-3</v>
      </c>
    </row>
    <row r="1982" spans="1:4" outlineLevel="1" x14ac:dyDescent="0.25">
      <c r="A1982" s="194">
        <v>35696</v>
      </c>
      <c r="B1982" s="195">
        <v>951.93</v>
      </c>
      <c r="C1982" s="196">
        <f t="shared" si="60"/>
        <v>0.99633672796541872</v>
      </c>
      <c r="D1982" s="198">
        <f t="shared" si="61"/>
        <v>-3.6632720345812775E-3</v>
      </c>
    </row>
    <row r="1983" spans="1:4" outlineLevel="1" x14ac:dyDescent="0.25">
      <c r="A1983" s="194">
        <v>35697</v>
      </c>
      <c r="B1983" s="195">
        <v>944.48</v>
      </c>
      <c r="C1983" s="196">
        <f t="shared" si="60"/>
        <v>0.99217379429159713</v>
      </c>
      <c r="D1983" s="198">
        <f t="shared" si="61"/>
        <v>-7.8262057084028669E-3</v>
      </c>
    </row>
    <row r="1984" spans="1:4" outlineLevel="1" x14ac:dyDescent="0.25">
      <c r="A1984" s="194">
        <v>35698</v>
      </c>
      <c r="B1984" s="195">
        <v>937.91</v>
      </c>
      <c r="C1984" s="196">
        <f t="shared" si="60"/>
        <v>0.99304379129256304</v>
      </c>
      <c r="D1984" s="198">
        <f t="shared" si="61"/>
        <v>-6.9562087074369616E-3</v>
      </c>
    </row>
    <row r="1985" spans="1:4" outlineLevel="1" x14ac:dyDescent="0.25">
      <c r="A1985" s="194">
        <v>35699</v>
      </c>
      <c r="B1985" s="195">
        <v>945.22</v>
      </c>
      <c r="C1985" s="196">
        <f t="shared" si="60"/>
        <v>1.0077939247902252</v>
      </c>
      <c r="D1985" s="198">
        <f t="shared" si="61"/>
        <v>7.7939247902252262E-3</v>
      </c>
    </row>
    <row r="1986" spans="1:4" outlineLevel="1" x14ac:dyDescent="0.25">
      <c r="A1986" s="194">
        <v>35702</v>
      </c>
      <c r="B1986" s="195">
        <v>953.34</v>
      </c>
      <c r="C1986" s="196">
        <f t="shared" si="60"/>
        <v>1.0085905926662575</v>
      </c>
      <c r="D1986" s="198">
        <f t="shared" si="61"/>
        <v>8.5905926662575016E-3</v>
      </c>
    </row>
    <row r="1987" spans="1:4" outlineLevel="1" x14ac:dyDescent="0.25">
      <c r="A1987" s="194">
        <v>35703</v>
      </c>
      <c r="B1987" s="195">
        <v>947.28</v>
      </c>
      <c r="C1987" s="196">
        <f t="shared" si="60"/>
        <v>0.99364340109509719</v>
      </c>
      <c r="D1987" s="198">
        <f t="shared" si="61"/>
        <v>-6.3565989049028104E-3</v>
      </c>
    </row>
    <row r="1988" spans="1:4" outlineLevel="1" x14ac:dyDescent="0.25">
      <c r="A1988" s="194">
        <v>35704</v>
      </c>
      <c r="B1988" s="195">
        <v>955.41</v>
      </c>
      <c r="C1988" s="196">
        <f t="shared" si="60"/>
        <v>1.008582467696985</v>
      </c>
      <c r="D1988" s="198">
        <f t="shared" si="61"/>
        <v>8.5824676969850078E-3</v>
      </c>
    </row>
    <row r="1989" spans="1:4" outlineLevel="1" x14ac:dyDescent="0.25">
      <c r="A1989" s="194">
        <v>35705</v>
      </c>
      <c r="B1989" s="195">
        <v>960.46</v>
      </c>
      <c r="C1989" s="196">
        <f t="shared" si="60"/>
        <v>1.00528568886656</v>
      </c>
      <c r="D1989" s="198">
        <f t="shared" si="61"/>
        <v>5.285688866560001E-3</v>
      </c>
    </row>
    <row r="1990" spans="1:4" outlineLevel="1" x14ac:dyDescent="0.25">
      <c r="A1990" s="194">
        <v>35706</v>
      </c>
      <c r="B1990" s="195">
        <v>965.03</v>
      </c>
      <c r="C1990" s="196">
        <f t="shared" si="60"/>
        <v>1.004758136726152</v>
      </c>
      <c r="D1990" s="198">
        <f t="shared" si="61"/>
        <v>4.7581367261519958E-3</v>
      </c>
    </row>
    <row r="1991" spans="1:4" outlineLevel="1" x14ac:dyDescent="0.25">
      <c r="A1991" s="194">
        <v>35709</v>
      </c>
      <c r="B1991" s="195">
        <v>972.69</v>
      </c>
      <c r="C1991" s="196">
        <f t="shared" si="60"/>
        <v>1.0079375770701431</v>
      </c>
      <c r="D1991" s="198">
        <f t="shared" si="61"/>
        <v>7.937577070143087E-3</v>
      </c>
    </row>
    <row r="1992" spans="1:4" outlineLevel="1" x14ac:dyDescent="0.25">
      <c r="A1992" s="194">
        <v>35710</v>
      </c>
      <c r="B1992" s="195">
        <v>983.12</v>
      </c>
      <c r="C1992" s="196">
        <f t="shared" si="60"/>
        <v>1.0107228407817495</v>
      </c>
      <c r="D1992" s="198">
        <f t="shared" si="61"/>
        <v>1.0722840781749454E-2</v>
      </c>
    </row>
    <row r="1993" spans="1:4" outlineLevel="1" x14ac:dyDescent="0.25">
      <c r="A1993" s="194">
        <v>35711</v>
      </c>
      <c r="B1993" s="195">
        <v>973.84</v>
      </c>
      <c r="C1993" s="196">
        <f t="shared" si="60"/>
        <v>0.99056066400846288</v>
      </c>
      <c r="D1993" s="198">
        <f t="shared" si="61"/>
        <v>-9.4393359915371233E-3</v>
      </c>
    </row>
    <row r="1994" spans="1:4" outlineLevel="1" x14ac:dyDescent="0.25">
      <c r="A1994" s="194">
        <v>35712</v>
      </c>
      <c r="B1994" s="195">
        <v>970.62</v>
      </c>
      <c r="C1994" s="196">
        <f t="shared" si="60"/>
        <v>0.99669350201265094</v>
      </c>
      <c r="D1994" s="198">
        <f t="shared" si="61"/>
        <v>-3.3064979873490552E-3</v>
      </c>
    </row>
    <row r="1995" spans="1:4" outlineLevel="1" x14ac:dyDescent="0.25">
      <c r="A1995" s="194">
        <v>35713</v>
      </c>
      <c r="B1995" s="195">
        <v>966.98</v>
      </c>
      <c r="C1995" s="196">
        <f t="shared" si="60"/>
        <v>0.9962498197028703</v>
      </c>
      <c r="D1995" s="198">
        <f t="shared" si="61"/>
        <v>-3.7501802971297016E-3</v>
      </c>
    </row>
    <row r="1996" spans="1:4" outlineLevel="1" x14ac:dyDescent="0.25">
      <c r="A1996" s="194">
        <v>35716</v>
      </c>
      <c r="B1996" s="195">
        <v>968.1</v>
      </c>
      <c r="C1996" s="196">
        <f t="shared" si="60"/>
        <v>1.0011582452584336</v>
      </c>
      <c r="D1996" s="198">
        <f t="shared" si="61"/>
        <v>1.1582452584335545E-3</v>
      </c>
    </row>
    <row r="1997" spans="1:4" outlineLevel="1" x14ac:dyDescent="0.25">
      <c r="A1997" s="194">
        <v>35717</v>
      </c>
      <c r="B1997" s="195">
        <v>970.28</v>
      </c>
      <c r="C1997" s="196">
        <f t="shared" si="60"/>
        <v>1.002251833488276</v>
      </c>
      <c r="D1997" s="198">
        <f t="shared" si="61"/>
        <v>2.2518334882759561E-3</v>
      </c>
    </row>
    <row r="1998" spans="1:4" outlineLevel="1" x14ac:dyDescent="0.25">
      <c r="A1998" s="194">
        <v>35718</v>
      </c>
      <c r="B1998" s="195">
        <v>965.72</v>
      </c>
      <c r="C1998" s="196">
        <f t="shared" si="60"/>
        <v>0.99530032567918547</v>
      </c>
      <c r="D1998" s="198">
        <f t="shared" si="61"/>
        <v>-4.6996743208145286E-3</v>
      </c>
    </row>
    <row r="1999" spans="1:4" outlineLevel="1" x14ac:dyDescent="0.25">
      <c r="A1999" s="194">
        <v>35719</v>
      </c>
      <c r="B1999" s="195">
        <v>955.25</v>
      </c>
      <c r="C1999" s="196">
        <f t="shared" si="60"/>
        <v>0.98915834817545456</v>
      </c>
      <c r="D1999" s="198">
        <f t="shared" si="61"/>
        <v>-1.084165182454544E-2</v>
      </c>
    </row>
    <row r="2000" spans="1:4" outlineLevel="1" x14ac:dyDescent="0.25">
      <c r="A2000" s="194">
        <v>35720</v>
      </c>
      <c r="B2000" s="195">
        <v>944.16</v>
      </c>
      <c r="C2000" s="196">
        <f t="shared" si="60"/>
        <v>0.98839047369798483</v>
      </c>
      <c r="D2000" s="198">
        <f t="shared" si="61"/>
        <v>-1.1609526302015172E-2</v>
      </c>
    </row>
    <row r="2001" spans="1:4" outlineLevel="1" x14ac:dyDescent="0.25">
      <c r="A2001" s="194">
        <v>35723</v>
      </c>
      <c r="B2001" s="195">
        <v>955.61</v>
      </c>
      <c r="C2001" s="196">
        <f t="shared" si="60"/>
        <v>1.0121271818335875</v>
      </c>
      <c r="D2001" s="198">
        <f t="shared" si="61"/>
        <v>1.2127181833587519E-2</v>
      </c>
    </row>
    <row r="2002" spans="1:4" outlineLevel="1" x14ac:dyDescent="0.25">
      <c r="A2002" s="194">
        <v>35724</v>
      </c>
      <c r="B2002" s="195">
        <v>972.28</v>
      </c>
      <c r="C2002" s="196">
        <f t="shared" si="60"/>
        <v>1.0174443549146619</v>
      </c>
      <c r="D2002" s="198">
        <f t="shared" si="61"/>
        <v>1.7444354914661897E-2</v>
      </c>
    </row>
    <row r="2003" spans="1:4" outlineLevel="1" x14ac:dyDescent="0.25">
      <c r="A2003" s="194">
        <v>35725</v>
      </c>
      <c r="B2003" s="195">
        <v>968.49</v>
      </c>
      <c r="C2003" s="196">
        <f t="shared" si="60"/>
        <v>0.99610194594149837</v>
      </c>
      <c r="D2003" s="198">
        <f t="shared" si="61"/>
        <v>-3.8980540585016321E-3</v>
      </c>
    </row>
    <row r="2004" spans="1:4" outlineLevel="1" x14ac:dyDescent="0.25">
      <c r="A2004" s="194">
        <v>35726</v>
      </c>
      <c r="B2004" s="195">
        <v>950.69</v>
      </c>
      <c r="C2004" s="196">
        <f t="shared" si="60"/>
        <v>0.98162087373127249</v>
      </c>
      <c r="D2004" s="198">
        <f t="shared" si="61"/>
        <v>-1.8379126268727508E-2</v>
      </c>
    </row>
    <row r="2005" spans="1:4" outlineLevel="1" x14ac:dyDescent="0.25">
      <c r="A2005" s="194">
        <v>35727</v>
      </c>
      <c r="B2005" s="195">
        <v>941.64</v>
      </c>
      <c r="C2005" s="196">
        <f t="shared" si="60"/>
        <v>0.99048059830228563</v>
      </c>
      <c r="D2005" s="198">
        <f t="shared" si="61"/>
        <v>-9.5194016977143692E-3</v>
      </c>
    </row>
    <row r="2006" spans="1:4" outlineLevel="1" x14ac:dyDescent="0.25">
      <c r="A2006" s="194">
        <v>35730</v>
      </c>
      <c r="B2006" s="195">
        <v>876.99</v>
      </c>
      <c r="C2006" s="196">
        <f t="shared" si="60"/>
        <v>0.93134318847967379</v>
      </c>
      <c r="D2006" s="198">
        <f t="shared" si="61"/>
        <v>-6.8656811520326211E-2</v>
      </c>
    </row>
    <row r="2007" spans="1:4" outlineLevel="1" x14ac:dyDescent="0.25">
      <c r="A2007" s="194">
        <v>35731</v>
      </c>
      <c r="B2007" s="195">
        <v>921.85</v>
      </c>
      <c r="C2007" s="196">
        <f t="shared" si="60"/>
        <v>1.0511522366275556</v>
      </c>
      <c r="D2007" s="198">
        <f t="shared" si="61"/>
        <v>5.1152236627555636E-2</v>
      </c>
    </row>
    <row r="2008" spans="1:4" outlineLevel="1" x14ac:dyDescent="0.25">
      <c r="A2008" s="194">
        <v>35732</v>
      </c>
      <c r="B2008" s="195">
        <v>919.16</v>
      </c>
      <c r="C2008" s="196">
        <f t="shared" si="60"/>
        <v>0.99708195476487493</v>
      </c>
      <c r="D2008" s="198">
        <f t="shared" si="61"/>
        <v>-2.9180452351250663E-3</v>
      </c>
    </row>
    <row r="2009" spans="1:4" outlineLevel="1" x14ac:dyDescent="0.25">
      <c r="A2009" s="194">
        <v>35733</v>
      </c>
      <c r="B2009" s="195">
        <v>903.68</v>
      </c>
      <c r="C2009" s="196">
        <f t="shared" si="60"/>
        <v>0.98315853605465853</v>
      </c>
      <c r="D2009" s="198">
        <f t="shared" si="61"/>
        <v>-1.6841463945341473E-2</v>
      </c>
    </row>
    <row r="2010" spans="1:4" outlineLevel="1" x14ac:dyDescent="0.25">
      <c r="A2010" s="194">
        <v>35734</v>
      </c>
      <c r="B2010" s="195">
        <v>914.62</v>
      </c>
      <c r="C2010" s="196">
        <f t="shared" si="60"/>
        <v>1.0121060552407932</v>
      </c>
      <c r="D2010" s="198">
        <f t="shared" si="61"/>
        <v>1.2106055240793223E-2</v>
      </c>
    </row>
    <row r="2011" spans="1:4" outlineLevel="1" x14ac:dyDescent="0.25">
      <c r="A2011" s="194">
        <v>35737</v>
      </c>
      <c r="B2011" s="195">
        <v>938.99</v>
      </c>
      <c r="C2011" s="196">
        <f t="shared" si="60"/>
        <v>1.0266449454418229</v>
      </c>
      <c r="D2011" s="198">
        <f t="shared" si="61"/>
        <v>2.6644945441822943E-2</v>
      </c>
    </row>
    <row r="2012" spans="1:4" outlineLevel="1" x14ac:dyDescent="0.25">
      <c r="A2012" s="194">
        <v>35738</v>
      </c>
      <c r="B2012" s="195">
        <v>940.76</v>
      </c>
      <c r="C2012" s="196">
        <f t="shared" si="60"/>
        <v>1.0018850041001501</v>
      </c>
      <c r="D2012" s="198">
        <f t="shared" si="61"/>
        <v>1.8850041001501339E-3</v>
      </c>
    </row>
    <row r="2013" spans="1:4" outlineLevel="1" x14ac:dyDescent="0.25">
      <c r="A2013" s="194">
        <v>35739</v>
      </c>
      <c r="B2013" s="195">
        <v>942.76</v>
      </c>
      <c r="C2013" s="196">
        <f t="shared" ref="C2013:C2076" si="62">B2013/B2012</f>
        <v>1.0021259407287726</v>
      </c>
      <c r="D2013" s="198">
        <f t="shared" ref="D2013:D2076" si="63">C2013-1</f>
        <v>2.1259407287725907E-3</v>
      </c>
    </row>
    <row r="2014" spans="1:4" outlineLevel="1" x14ac:dyDescent="0.25">
      <c r="A2014" s="194">
        <v>35740</v>
      </c>
      <c r="B2014" s="195">
        <v>938.03</v>
      </c>
      <c r="C2014" s="196">
        <f t="shared" si="62"/>
        <v>0.99498281641138786</v>
      </c>
      <c r="D2014" s="198">
        <f t="shared" si="63"/>
        <v>-5.0171835886121396E-3</v>
      </c>
    </row>
    <row r="2015" spans="1:4" outlineLevel="1" x14ac:dyDescent="0.25">
      <c r="A2015" s="194">
        <v>35741</v>
      </c>
      <c r="B2015" s="195">
        <v>927.51</v>
      </c>
      <c r="C2015" s="196">
        <f t="shared" si="62"/>
        <v>0.9887850068761127</v>
      </c>
      <c r="D2015" s="198">
        <f t="shared" si="63"/>
        <v>-1.1214993123887296E-2</v>
      </c>
    </row>
    <row r="2016" spans="1:4" outlineLevel="1" x14ac:dyDescent="0.25">
      <c r="A2016" s="194">
        <v>35744</v>
      </c>
      <c r="B2016" s="195">
        <v>921.13</v>
      </c>
      <c r="C2016" s="196">
        <f t="shared" si="62"/>
        <v>0.99312136796368777</v>
      </c>
      <c r="D2016" s="198">
        <f t="shared" si="63"/>
        <v>-6.8786320363122266E-3</v>
      </c>
    </row>
    <row r="2017" spans="1:4" outlineLevel="1" x14ac:dyDescent="0.25">
      <c r="A2017" s="194">
        <v>35745</v>
      </c>
      <c r="B2017" s="195">
        <v>923.78</v>
      </c>
      <c r="C2017" s="196">
        <f t="shared" si="62"/>
        <v>1.0028769011974423</v>
      </c>
      <c r="D2017" s="198">
        <f t="shared" si="63"/>
        <v>2.8769011974423275E-3</v>
      </c>
    </row>
    <row r="2018" spans="1:4" outlineLevel="1" x14ac:dyDescent="0.25">
      <c r="A2018" s="194">
        <v>35746</v>
      </c>
      <c r="B2018" s="195">
        <v>905.96</v>
      </c>
      <c r="C2018" s="196">
        <f t="shared" si="62"/>
        <v>0.98070969278399622</v>
      </c>
      <c r="D2018" s="198">
        <f t="shared" si="63"/>
        <v>-1.9290307216003777E-2</v>
      </c>
    </row>
    <row r="2019" spans="1:4" outlineLevel="1" x14ac:dyDescent="0.25">
      <c r="A2019" s="194">
        <v>35747</v>
      </c>
      <c r="B2019" s="195">
        <v>916.66</v>
      </c>
      <c r="C2019" s="196">
        <f t="shared" si="62"/>
        <v>1.0118106759680339</v>
      </c>
      <c r="D2019" s="198">
        <f t="shared" si="63"/>
        <v>1.1810675968033868E-2</v>
      </c>
    </row>
    <row r="2020" spans="1:4" outlineLevel="1" x14ac:dyDescent="0.25">
      <c r="A2020" s="194">
        <v>35748</v>
      </c>
      <c r="B2020" s="195">
        <v>928.35</v>
      </c>
      <c r="C2020" s="196">
        <f t="shared" si="62"/>
        <v>1.0127528200205094</v>
      </c>
      <c r="D2020" s="198">
        <f t="shared" si="63"/>
        <v>1.275282002050937E-2</v>
      </c>
    </row>
    <row r="2021" spans="1:4" outlineLevel="1" x14ac:dyDescent="0.25">
      <c r="A2021" s="194">
        <v>35751</v>
      </c>
      <c r="B2021" s="195">
        <v>946.2</v>
      </c>
      <c r="C2021" s="196">
        <f t="shared" si="62"/>
        <v>1.019227661980934</v>
      </c>
      <c r="D2021" s="198">
        <f t="shared" si="63"/>
        <v>1.9227661980933952E-2</v>
      </c>
    </row>
    <row r="2022" spans="1:4" outlineLevel="1" x14ac:dyDescent="0.25">
      <c r="A2022" s="194">
        <v>35752</v>
      </c>
      <c r="B2022" s="195">
        <v>938.23</v>
      </c>
      <c r="C2022" s="196">
        <f t="shared" si="62"/>
        <v>0.99157683365039095</v>
      </c>
      <c r="D2022" s="198">
        <f t="shared" si="63"/>
        <v>-8.4231663496090459E-3</v>
      </c>
    </row>
    <row r="2023" spans="1:4" outlineLevel="1" x14ac:dyDescent="0.25">
      <c r="A2023" s="194">
        <v>35753</v>
      </c>
      <c r="B2023" s="195">
        <v>944.59</v>
      </c>
      <c r="C2023" s="196">
        <f t="shared" si="62"/>
        <v>1.0067787216354198</v>
      </c>
      <c r="D2023" s="198">
        <f t="shared" si="63"/>
        <v>6.7787216354198154E-3</v>
      </c>
    </row>
    <row r="2024" spans="1:4" outlineLevel="1" x14ac:dyDescent="0.25">
      <c r="A2024" s="194">
        <v>35754</v>
      </c>
      <c r="B2024" s="195">
        <v>958.98</v>
      </c>
      <c r="C2024" s="196">
        <f t="shared" si="62"/>
        <v>1.0152341227410835</v>
      </c>
      <c r="D2024" s="198">
        <f t="shared" si="63"/>
        <v>1.5234122741083489E-2</v>
      </c>
    </row>
    <row r="2025" spans="1:4" outlineLevel="1" x14ac:dyDescent="0.25">
      <c r="A2025" s="194">
        <v>35755</v>
      </c>
      <c r="B2025" s="195">
        <v>963.09</v>
      </c>
      <c r="C2025" s="196">
        <f t="shared" si="62"/>
        <v>1.0042858036663955</v>
      </c>
      <c r="D2025" s="198">
        <f t="shared" si="63"/>
        <v>4.2858036663955268E-3</v>
      </c>
    </row>
    <row r="2026" spans="1:4" outlineLevel="1" x14ac:dyDescent="0.25">
      <c r="A2026" s="194">
        <v>35758</v>
      </c>
      <c r="B2026" s="195">
        <v>946.67</v>
      </c>
      <c r="C2026" s="196">
        <f t="shared" si="62"/>
        <v>0.98295071073316087</v>
      </c>
      <c r="D2026" s="198">
        <f t="shared" si="63"/>
        <v>-1.7049289266839129E-2</v>
      </c>
    </row>
    <row r="2027" spans="1:4" outlineLevel="1" x14ac:dyDescent="0.25">
      <c r="A2027" s="194">
        <v>35759</v>
      </c>
      <c r="B2027" s="195">
        <v>950.82</v>
      </c>
      <c r="C2027" s="196">
        <f t="shared" si="62"/>
        <v>1.0043837873810304</v>
      </c>
      <c r="D2027" s="198">
        <f t="shared" si="63"/>
        <v>4.3837873810304018E-3</v>
      </c>
    </row>
    <row r="2028" spans="1:4" outlineLevel="1" x14ac:dyDescent="0.25">
      <c r="A2028" s="194">
        <v>35760</v>
      </c>
      <c r="B2028" s="195">
        <v>951.64</v>
      </c>
      <c r="C2028" s="196">
        <f t="shared" si="62"/>
        <v>1.0008624134957194</v>
      </c>
      <c r="D2028" s="198">
        <f t="shared" si="63"/>
        <v>8.6241349571936077E-4</v>
      </c>
    </row>
    <row r="2029" spans="1:4" outlineLevel="1" x14ac:dyDescent="0.25">
      <c r="A2029" s="194">
        <v>35762</v>
      </c>
      <c r="B2029" s="195">
        <v>955.4</v>
      </c>
      <c r="C2029" s="196">
        <f t="shared" si="62"/>
        <v>1.0039510739355217</v>
      </c>
      <c r="D2029" s="198">
        <f t="shared" si="63"/>
        <v>3.9510739355217428E-3</v>
      </c>
    </row>
    <row r="2030" spans="1:4" outlineLevel="1" x14ac:dyDescent="0.25">
      <c r="A2030" s="194">
        <v>35765</v>
      </c>
      <c r="B2030" s="195">
        <v>974.77</v>
      </c>
      <c r="C2030" s="196">
        <f t="shared" si="62"/>
        <v>1.0202742306887167</v>
      </c>
      <c r="D2030" s="198">
        <f t="shared" si="63"/>
        <v>2.0274230688716699E-2</v>
      </c>
    </row>
    <row r="2031" spans="1:4" outlineLevel="1" x14ac:dyDescent="0.25">
      <c r="A2031" s="194">
        <v>35766</v>
      </c>
      <c r="B2031" s="195">
        <v>971.68</v>
      </c>
      <c r="C2031" s="196">
        <f t="shared" si="62"/>
        <v>0.99683002144095523</v>
      </c>
      <c r="D2031" s="198">
        <f t="shared" si="63"/>
        <v>-3.1699785590447727E-3</v>
      </c>
    </row>
    <row r="2032" spans="1:4" outlineLevel="1" x14ac:dyDescent="0.25">
      <c r="A2032" s="194">
        <v>35767</v>
      </c>
      <c r="B2032" s="195">
        <v>976.77</v>
      </c>
      <c r="C2032" s="196">
        <f t="shared" si="62"/>
        <v>1.0052383500740985</v>
      </c>
      <c r="D2032" s="198">
        <f t="shared" si="63"/>
        <v>5.2383500740984523E-3</v>
      </c>
    </row>
    <row r="2033" spans="1:4" outlineLevel="1" x14ac:dyDescent="0.25">
      <c r="A2033" s="194">
        <v>35768</v>
      </c>
      <c r="B2033" s="195">
        <v>973.1</v>
      </c>
      <c r="C2033" s="196">
        <f t="shared" si="62"/>
        <v>0.99624271834720568</v>
      </c>
      <c r="D2033" s="198">
        <f t="shared" si="63"/>
        <v>-3.7572816527943198E-3</v>
      </c>
    </row>
    <row r="2034" spans="1:4" outlineLevel="1" x14ac:dyDescent="0.25">
      <c r="A2034" s="194">
        <v>35769</v>
      </c>
      <c r="B2034" s="195">
        <v>983.79</v>
      </c>
      <c r="C2034" s="196">
        <f t="shared" si="62"/>
        <v>1.0109855102250538</v>
      </c>
      <c r="D2034" s="198">
        <f t="shared" si="63"/>
        <v>1.0985510225053785E-2</v>
      </c>
    </row>
    <row r="2035" spans="1:4" outlineLevel="1" x14ac:dyDescent="0.25">
      <c r="A2035" s="194">
        <v>35772</v>
      </c>
      <c r="B2035" s="195">
        <v>982.37</v>
      </c>
      <c r="C2035" s="196">
        <f t="shared" si="62"/>
        <v>0.9985566025269621</v>
      </c>
      <c r="D2035" s="198">
        <f t="shared" si="63"/>
        <v>-1.4433974730378996E-3</v>
      </c>
    </row>
    <row r="2036" spans="1:4" outlineLevel="1" x14ac:dyDescent="0.25">
      <c r="A2036" s="194">
        <v>35773</v>
      </c>
      <c r="B2036" s="195">
        <v>975.78</v>
      </c>
      <c r="C2036" s="196">
        <f t="shared" si="62"/>
        <v>0.99329173325732667</v>
      </c>
      <c r="D2036" s="198">
        <f t="shared" si="63"/>
        <v>-6.70826674267333E-3</v>
      </c>
    </row>
    <row r="2037" spans="1:4" outlineLevel="1" x14ac:dyDescent="0.25">
      <c r="A2037" s="194">
        <v>35774</v>
      </c>
      <c r="B2037" s="195">
        <v>969.79</v>
      </c>
      <c r="C2037" s="196">
        <f t="shared" si="62"/>
        <v>0.9938613211994507</v>
      </c>
      <c r="D2037" s="198">
        <f t="shared" si="63"/>
        <v>-6.138678800549302E-3</v>
      </c>
    </row>
    <row r="2038" spans="1:4" outlineLevel="1" x14ac:dyDescent="0.25">
      <c r="A2038" s="194">
        <v>35775</v>
      </c>
      <c r="B2038" s="195">
        <v>954.94</v>
      </c>
      <c r="C2038" s="196">
        <f t="shared" si="62"/>
        <v>0.98468740655193399</v>
      </c>
      <c r="D2038" s="198">
        <f t="shared" si="63"/>
        <v>-1.5312593448066014E-2</v>
      </c>
    </row>
    <row r="2039" spans="1:4" outlineLevel="1" x14ac:dyDescent="0.25">
      <c r="A2039" s="194">
        <v>35776</v>
      </c>
      <c r="B2039" s="195">
        <v>953.39</v>
      </c>
      <c r="C2039" s="196">
        <f t="shared" si="62"/>
        <v>0.99837686137348935</v>
      </c>
      <c r="D2039" s="198">
        <f t="shared" si="63"/>
        <v>-1.6231386265106451E-3</v>
      </c>
    </row>
    <row r="2040" spans="1:4" outlineLevel="1" x14ac:dyDescent="0.25">
      <c r="A2040" s="194">
        <v>35779</v>
      </c>
      <c r="B2040" s="195">
        <v>963.39</v>
      </c>
      <c r="C2040" s="196">
        <f t="shared" si="62"/>
        <v>1.0104888870241979</v>
      </c>
      <c r="D2040" s="198">
        <f t="shared" si="63"/>
        <v>1.0488887024197924E-2</v>
      </c>
    </row>
    <row r="2041" spans="1:4" outlineLevel="1" x14ac:dyDescent="0.25">
      <c r="A2041" s="194">
        <v>35780</v>
      </c>
      <c r="B2041" s="195">
        <v>968.04</v>
      </c>
      <c r="C2041" s="196">
        <f t="shared" si="62"/>
        <v>1.0048267056955127</v>
      </c>
      <c r="D2041" s="198">
        <f t="shared" si="63"/>
        <v>4.8267056955126897E-3</v>
      </c>
    </row>
    <row r="2042" spans="1:4" outlineLevel="1" x14ac:dyDescent="0.25">
      <c r="A2042" s="194">
        <v>35781</v>
      </c>
      <c r="B2042" s="195">
        <v>965.54</v>
      </c>
      <c r="C2042" s="196">
        <f t="shared" si="62"/>
        <v>0.99741746208834348</v>
      </c>
      <c r="D2042" s="198">
        <f t="shared" si="63"/>
        <v>-2.5825379116565239E-3</v>
      </c>
    </row>
    <row r="2043" spans="1:4" outlineLevel="1" x14ac:dyDescent="0.25">
      <c r="A2043" s="194">
        <v>35782</v>
      </c>
      <c r="B2043" s="195">
        <v>955.3</v>
      </c>
      <c r="C2043" s="196">
        <f t="shared" si="62"/>
        <v>0.98939453570022995</v>
      </c>
      <c r="D2043" s="198">
        <f t="shared" si="63"/>
        <v>-1.0605464299770051E-2</v>
      </c>
    </row>
    <row r="2044" spans="1:4" outlineLevel="1" x14ac:dyDescent="0.25">
      <c r="A2044" s="194">
        <v>35783</v>
      </c>
      <c r="B2044" s="195">
        <v>946.78</v>
      </c>
      <c r="C2044" s="196">
        <f t="shared" si="62"/>
        <v>0.99108133570606094</v>
      </c>
      <c r="D2044" s="198">
        <f t="shared" si="63"/>
        <v>-8.9186642939390604E-3</v>
      </c>
    </row>
    <row r="2045" spans="1:4" outlineLevel="1" x14ac:dyDescent="0.25">
      <c r="A2045" s="194">
        <v>35786</v>
      </c>
      <c r="B2045" s="195">
        <v>953.7</v>
      </c>
      <c r="C2045" s="196">
        <f t="shared" si="62"/>
        <v>1.0073089841357021</v>
      </c>
      <c r="D2045" s="198">
        <f t="shared" si="63"/>
        <v>7.3089841357021346E-3</v>
      </c>
    </row>
    <row r="2046" spans="1:4" outlineLevel="1" x14ac:dyDescent="0.25">
      <c r="A2046" s="194">
        <v>35787</v>
      </c>
      <c r="B2046" s="195">
        <v>939.13</v>
      </c>
      <c r="C2046" s="196">
        <f t="shared" si="62"/>
        <v>0.98472265911712276</v>
      </c>
      <c r="D2046" s="198">
        <f t="shared" si="63"/>
        <v>-1.5277340882877244E-2</v>
      </c>
    </row>
    <row r="2047" spans="1:4" outlineLevel="1" x14ac:dyDescent="0.25">
      <c r="A2047" s="194">
        <v>35788</v>
      </c>
      <c r="B2047" s="195">
        <v>932.7</v>
      </c>
      <c r="C2047" s="196">
        <f t="shared" si="62"/>
        <v>0.99315323757094343</v>
      </c>
      <c r="D2047" s="198">
        <f t="shared" si="63"/>
        <v>-6.8467624290565743E-3</v>
      </c>
    </row>
    <row r="2048" spans="1:4" outlineLevel="1" x14ac:dyDescent="0.25">
      <c r="A2048" s="194">
        <v>35790</v>
      </c>
      <c r="B2048" s="195">
        <v>936.46</v>
      </c>
      <c r="C2048" s="196">
        <f t="shared" si="62"/>
        <v>1.0040313069582931</v>
      </c>
      <c r="D2048" s="198">
        <f t="shared" si="63"/>
        <v>4.0313069582931238E-3</v>
      </c>
    </row>
    <row r="2049" spans="1:4" outlineLevel="1" x14ac:dyDescent="0.25">
      <c r="A2049" s="194">
        <v>35793</v>
      </c>
      <c r="B2049" s="195">
        <v>953.35</v>
      </c>
      <c r="C2049" s="196">
        <f t="shared" si="62"/>
        <v>1.0180360079448134</v>
      </c>
      <c r="D2049" s="198">
        <f t="shared" si="63"/>
        <v>1.8036007944813415E-2</v>
      </c>
    </row>
    <row r="2050" spans="1:4" outlineLevel="1" x14ac:dyDescent="0.25">
      <c r="A2050" s="194">
        <v>35794</v>
      </c>
      <c r="B2050" s="195">
        <v>970.84</v>
      </c>
      <c r="C2050" s="196">
        <f t="shared" si="62"/>
        <v>1.0183458331148056</v>
      </c>
      <c r="D2050" s="198">
        <f t="shared" si="63"/>
        <v>1.8345833114805643E-2</v>
      </c>
    </row>
    <row r="2051" spans="1:4" outlineLevel="1" x14ac:dyDescent="0.25">
      <c r="A2051" s="194">
        <v>35795</v>
      </c>
      <c r="B2051" s="195">
        <v>970.43</v>
      </c>
      <c r="C2051" s="196">
        <f t="shared" si="62"/>
        <v>0.99957768530344848</v>
      </c>
      <c r="D2051" s="198">
        <f t="shared" si="63"/>
        <v>-4.2231469655151788E-4</v>
      </c>
    </row>
    <row r="2052" spans="1:4" outlineLevel="1" x14ac:dyDescent="0.25">
      <c r="A2052" s="194">
        <v>35797</v>
      </c>
      <c r="B2052" s="195">
        <v>975.04</v>
      </c>
      <c r="C2052" s="196">
        <f t="shared" si="62"/>
        <v>1.0047504714404956</v>
      </c>
      <c r="D2052" s="198">
        <f t="shared" si="63"/>
        <v>4.7504714404955628E-3</v>
      </c>
    </row>
    <row r="2053" spans="1:4" outlineLevel="1" x14ac:dyDescent="0.25">
      <c r="A2053" s="194">
        <v>35800</v>
      </c>
      <c r="B2053" s="195">
        <v>977.07</v>
      </c>
      <c r="C2053" s="196">
        <f t="shared" si="62"/>
        <v>1.0020819658680671</v>
      </c>
      <c r="D2053" s="198">
        <f t="shared" si="63"/>
        <v>2.0819658680670816E-3</v>
      </c>
    </row>
    <row r="2054" spans="1:4" outlineLevel="1" x14ac:dyDescent="0.25">
      <c r="A2054" s="194">
        <v>35801</v>
      </c>
      <c r="B2054" s="195">
        <v>966.58</v>
      </c>
      <c r="C2054" s="196">
        <f t="shared" si="62"/>
        <v>0.9892638193783454</v>
      </c>
      <c r="D2054" s="198">
        <f t="shared" si="63"/>
        <v>-1.0736180621654601E-2</v>
      </c>
    </row>
    <row r="2055" spans="1:4" outlineLevel="1" x14ac:dyDescent="0.25">
      <c r="A2055" s="194">
        <v>35802</v>
      </c>
      <c r="B2055" s="195">
        <v>964</v>
      </c>
      <c r="C2055" s="196">
        <f t="shared" si="62"/>
        <v>0.99733079517473977</v>
      </c>
      <c r="D2055" s="198">
        <f t="shared" si="63"/>
        <v>-2.6692048252602296E-3</v>
      </c>
    </row>
    <row r="2056" spans="1:4" outlineLevel="1" x14ac:dyDescent="0.25">
      <c r="A2056" s="194">
        <v>35803</v>
      </c>
      <c r="B2056" s="195">
        <v>956.05</v>
      </c>
      <c r="C2056" s="196">
        <f t="shared" si="62"/>
        <v>0.99175311203319494</v>
      </c>
      <c r="D2056" s="198">
        <f t="shared" si="63"/>
        <v>-8.246887966805061E-3</v>
      </c>
    </row>
    <row r="2057" spans="1:4" outlineLevel="1" x14ac:dyDescent="0.25">
      <c r="A2057" s="194">
        <v>35804</v>
      </c>
      <c r="B2057" s="195">
        <v>927.69</v>
      </c>
      <c r="C2057" s="196">
        <f t="shared" si="62"/>
        <v>0.97033627948329071</v>
      </c>
      <c r="D2057" s="198">
        <f t="shared" si="63"/>
        <v>-2.9663720516709291E-2</v>
      </c>
    </row>
    <row r="2058" spans="1:4" outlineLevel="1" x14ac:dyDescent="0.25">
      <c r="A2058" s="194">
        <v>35807</v>
      </c>
      <c r="B2058" s="195">
        <v>939.21</v>
      </c>
      <c r="C2058" s="196">
        <f t="shared" si="62"/>
        <v>1.0124179413381624</v>
      </c>
      <c r="D2058" s="198">
        <f t="shared" si="63"/>
        <v>1.241794133816243E-2</v>
      </c>
    </row>
    <row r="2059" spans="1:4" outlineLevel="1" x14ac:dyDescent="0.25">
      <c r="A2059" s="194">
        <v>35808</v>
      </c>
      <c r="B2059" s="195">
        <v>952.12</v>
      </c>
      <c r="C2059" s="196">
        <f t="shared" si="62"/>
        <v>1.0137455947019303</v>
      </c>
      <c r="D2059" s="198">
        <f t="shared" si="63"/>
        <v>1.3745594701930264E-2</v>
      </c>
    </row>
    <row r="2060" spans="1:4" outlineLevel="1" x14ac:dyDescent="0.25">
      <c r="A2060" s="194">
        <v>35809</v>
      </c>
      <c r="B2060" s="195">
        <v>957.94</v>
      </c>
      <c r="C2060" s="196">
        <f t="shared" si="62"/>
        <v>1.0061126748729152</v>
      </c>
      <c r="D2060" s="198">
        <f t="shared" si="63"/>
        <v>6.1126748729152247E-3</v>
      </c>
    </row>
    <row r="2061" spans="1:4" outlineLevel="1" x14ac:dyDescent="0.25">
      <c r="A2061" s="194">
        <v>35810</v>
      </c>
      <c r="B2061" s="195">
        <v>950.73</v>
      </c>
      <c r="C2061" s="196">
        <f t="shared" si="62"/>
        <v>0.99247343257406517</v>
      </c>
      <c r="D2061" s="198">
        <f t="shared" si="63"/>
        <v>-7.526567425934827E-3</v>
      </c>
    </row>
    <row r="2062" spans="1:4" outlineLevel="1" x14ac:dyDescent="0.25">
      <c r="A2062" s="194">
        <v>35811</v>
      </c>
      <c r="B2062" s="195">
        <v>961.51</v>
      </c>
      <c r="C2062" s="196">
        <f t="shared" si="62"/>
        <v>1.0113386555594122</v>
      </c>
      <c r="D2062" s="198">
        <f t="shared" si="63"/>
        <v>1.1338655559412159E-2</v>
      </c>
    </row>
    <row r="2063" spans="1:4" outlineLevel="1" x14ac:dyDescent="0.25">
      <c r="A2063" s="194">
        <v>35815</v>
      </c>
      <c r="B2063" s="195">
        <v>978.6</v>
      </c>
      <c r="C2063" s="196">
        <f t="shared" si="62"/>
        <v>1.0177741261141331</v>
      </c>
      <c r="D2063" s="198">
        <f t="shared" si="63"/>
        <v>1.7774126114133093E-2</v>
      </c>
    </row>
    <row r="2064" spans="1:4" outlineLevel="1" x14ac:dyDescent="0.25">
      <c r="A2064" s="194">
        <v>35816</v>
      </c>
      <c r="B2064" s="195">
        <v>970.81</v>
      </c>
      <c r="C2064" s="196">
        <f t="shared" si="62"/>
        <v>0.99203964847741666</v>
      </c>
      <c r="D2064" s="198">
        <f t="shared" si="63"/>
        <v>-7.9603515225833421E-3</v>
      </c>
    </row>
    <row r="2065" spans="1:4" outlineLevel="1" x14ac:dyDescent="0.25">
      <c r="A2065" s="194">
        <v>35817</v>
      </c>
      <c r="B2065" s="195">
        <v>963.04</v>
      </c>
      <c r="C2065" s="196">
        <f t="shared" si="62"/>
        <v>0.99199637416178243</v>
      </c>
      <c r="D2065" s="198">
        <f t="shared" si="63"/>
        <v>-8.0036258382175651E-3</v>
      </c>
    </row>
    <row r="2066" spans="1:4" outlineLevel="1" x14ac:dyDescent="0.25">
      <c r="A2066" s="194">
        <v>35818</v>
      </c>
      <c r="B2066" s="195">
        <v>957.59</v>
      </c>
      <c r="C2066" s="196">
        <f t="shared" si="62"/>
        <v>0.99434083734839684</v>
      </c>
      <c r="D2066" s="198">
        <f t="shared" si="63"/>
        <v>-5.6591626516031557E-3</v>
      </c>
    </row>
    <row r="2067" spans="1:4" outlineLevel="1" x14ac:dyDescent="0.25">
      <c r="A2067" s="194">
        <v>35821</v>
      </c>
      <c r="B2067" s="195">
        <v>956.95</v>
      </c>
      <c r="C2067" s="196">
        <f t="shared" si="62"/>
        <v>0.9993316555101871</v>
      </c>
      <c r="D2067" s="198">
        <f t="shared" si="63"/>
        <v>-6.6834448981289984E-4</v>
      </c>
    </row>
    <row r="2068" spans="1:4" outlineLevel="1" x14ac:dyDescent="0.25">
      <c r="A2068" s="194">
        <v>35822</v>
      </c>
      <c r="B2068" s="195">
        <v>969.02</v>
      </c>
      <c r="C2068" s="196">
        <f t="shared" si="62"/>
        <v>1.0126129891843878</v>
      </c>
      <c r="D2068" s="198">
        <f t="shared" si="63"/>
        <v>1.2612989184387802E-2</v>
      </c>
    </row>
    <row r="2069" spans="1:4" outlineLevel="1" x14ac:dyDescent="0.25">
      <c r="A2069" s="194">
        <v>35823</v>
      </c>
      <c r="B2069" s="195">
        <v>977.46</v>
      </c>
      <c r="C2069" s="196">
        <f t="shared" si="62"/>
        <v>1.0087098305504532</v>
      </c>
      <c r="D2069" s="198">
        <f t="shared" si="63"/>
        <v>8.709830550453157E-3</v>
      </c>
    </row>
    <row r="2070" spans="1:4" outlineLevel="1" x14ac:dyDescent="0.25">
      <c r="A2070" s="194">
        <v>35824</v>
      </c>
      <c r="B2070" s="195">
        <v>985.49</v>
      </c>
      <c r="C2070" s="196">
        <f t="shared" si="62"/>
        <v>1.0082151699302273</v>
      </c>
      <c r="D2070" s="198">
        <f t="shared" si="63"/>
        <v>8.2151699302273062E-3</v>
      </c>
    </row>
    <row r="2071" spans="1:4" outlineLevel="1" x14ac:dyDescent="0.25">
      <c r="A2071" s="194">
        <v>35825</v>
      </c>
      <c r="B2071" s="195">
        <v>980.28</v>
      </c>
      <c r="C2071" s="196">
        <f t="shared" si="62"/>
        <v>0.99471328983551321</v>
      </c>
      <c r="D2071" s="198">
        <f t="shared" si="63"/>
        <v>-5.2867101644867853E-3</v>
      </c>
    </row>
    <row r="2072" spans="1:4" outlineLevel="1" x14ac:dyDescent="0.25">
      <c r="A2072" s="194">
        <v>35828</v>
      </c>
      <c r="B2072" s="195">
        <v>1001.27</v>
      </c>
      <c r="C2072" s="196">
        <f t="shared" si="62"/>
        <v>1.0214122495613498</v>
      </c>
      <c r="D2072" s="198">
        <f t="shared" si="63"/>
        <v>2.1412249561349794E-2</v>
      </c>
    </row>
    <row r="2073" spans="1:4" outlineLevel="1" x14ac:dyDescent="0.25">
      <c r="A2073" s="194">
        <v>35829</v>
      </c>
      <c r="B2073" s="195">
        <v>1006</v>
      </c>
      <c r="C2073" s="196">
        <f t="shared" si="62"/>
        <v>1.0047240005193405</v>
      </c>
      <c r="D2073" s="198">
        <f t="shared" si="63"/>
        <v>4.724000519340521E-3</v>
      </c>
    </row>
    <row r="2074" spans="1:4" outlineLevel="1" x14ac:dyDescent="0.25">
      <c r="A2074" s="194">
        <v>35830</v>
      </c>
      <c r="B2074" s="195">
        <v>1006.9</v>
      </c>
      <c r="C2074" s="196">
        <f t="shared" si="62"/>
        <v>1.0008946322067593</v>
      </c>
      <c r="D2074" s="198">
        <f t="shared" si="63"/>
        <v>8.9463220675933819E-4</v>
      </c>
    </row>
    <row r="2075" spans="1:4" outlineLevel="1" x14ac:dyDescent="0.25">
      <c r="A2075" s="194">
        <v>35831</v>
      </c>
      <c r="B2075" s="195">
        <v>1003.54</v>
      </c>
      <c r="C2075" s="196">
        <f t="shared" si="62"/>
        <v>0.9966630251266263</v>
      </c>
      <c r="D2075" s="198">
        <f t="shared" si="63"/>
        <v>-3.3369748733736992E-3</v>
      </c>
    </row>
    <row r="2076" spans="1:4" outlineLevel="1" x14ac:dyDescent="0.25">
      <c r="A2076" s="194">
        <v>35832</v>
      </c>
      <c r="B2076" s="195">
        <v>1012.46</v>
      </c>
      <c r="C2076" s="196">
        <f t="shared" si="62"/>
        <v>1.00888853458756</v>
      </c>
      <c r="D2076" s="198">
        <f t="shared" si="63"/>
        <v>8.8885345875600041E-3</v>
      </c>
    </row>
    <row r="2077" spans="1:4" outlineLevel="1" x14ac:dyDescent="0.25">
      <c r="A2077" s="194">
        <v>35835</v>
      </c>
      <c r="B2077" s="195">
        <v>1010.74</v>
      </c>
      <c r="C2077" s="196">
        <f t="shared" ref="C2077:C2140" si="64">B2077/B2076</f>
        <v>0.99830116745352904</v>
      </c>
      <c r="D2077" s="198">
        <f t="shared" ref="D2077:D2140" si="65">C2077-1</f>
        <v>-1.698832546470963E-3</v>
      </c>
    </row>
    <row r="2078" spans="1:4" outlineLevel="1" x14ac:dyDescent="0.25">
      <c r="A2078" s="194">
        <v>35836</v>
      </c>
      <c r="B2078" s="195">
        <v>1019.01</v>
      </c>
      <c r="C2078" s="196">
        <f t="shared" si="64"/>
        <v>1.008182123988365</v>
      </c>
      <c r="D2078" s="198">
        <f t="shared" si="65"/>
        <v>8.1821239883650421E-3</v>
      </c>
    </row>
    <row r="2079" spans="1:4" outlineLevel="1" x14ac:dyDescent="0.25">
      <c r="A2079" s="194">
        <v>35837</v>
      </c>
      <c r="B2079" s="195">
        <v>1020.01</v>
      </c>
      <c r="C2079" s="196">
        <f t="shared" si="64"/>
        <v>1.0009813446384235</v>
      </c>
      <c r="D2079" s="198">
        <f t="shared" si="65"/>
        <v>9.8134463842347586E-4</v>
      </c>
    </row>
    <row r="2080" spans="1:4" outlineLevel="1" x14ac:dyDescent="0.25">
      <c r="A2080" s="194">
        <v>35838</v>
      </c>
      <c r="B2080" s="195">
        <v>1024.1400000000001</v>
      </c>
      <c r="C2080" s="196">
        <f t="shared" si="64"/>
        <v>1.0040489799119618</v>
      </c>
      <c r="D2080" s="198">
        <f t="shared" si="65"/>
        <v>4.0489799119618475E-3</v>
      </c>
    </row>
    <row r="2081" spans="1:4" outlineLevel="1" x14ac:dyDescent="0.25">
      <c r="A2081" s="194">
        <v>35839</v>
      </c>
      <c r="B2081" s="195">
        <v>1020.09</v>
      </c>
      <c r="C2081" s="196">
        <f t="shared" si="64"/>
        <v>0.99604546253441906</v>
      </c>
      <c r="D2081" s="198">
        <f t="shared" si="65"/>
        <v>-3.9545374655809429E-3</v>
      </c>
    </row>
    <row r="2082" spans="1:4" outlineLevel="1" x14ac:dyDescent="0.25">
      <c r="A2082" s="194">
        <v>35843</v>
      </c>
      <c r="B2082" s="195">
        <v>1022.76</v>
      </c>
      <c r="C2082" s="196">
        <f t="shared" si="64"/>
        <v>1.0026174161103432</v>
      </c>
      <c r="D2082" s="198">
        <f t="shared" si="65"/>
        <v>2.6174161103431626E-3</v>
      </c>
    </row>
    <row r="2083" spans="1:4" outlineLevel="1" x14ac:dyDescent="0.25">
      <c r="A2083" s="194">
        <v>35844</v>
      </c>
      <c r="B2083" s="195">
        <v>1032.08</v>
      </c>
      <c r="C2083" s="196">
        <f t="shared" si="64"/>
        <v>1.0091125972857757</v>
      </c>
      <c r="D2083" s="198">
        <f t="shared" si="65"/>
        <v>9.1125972857757365E-3</v>
      </c>
    </row>
    <row r="2084" spans="1:4" outlineLevel="1" x14ac:dyDescent="0.25">
      <c r="A2084" s="194">
        <v>35845</v>
      </c>
      <c r="B2084" s="195">
        <v>1028.28</v>
      </c>
      <c r="C2084" s="196">
        <f t="shared" si="64"/>
        <v>0.99631811487481592</v>
      </c>
      <c r="D2084" s="198">
        <f t="shared" si="65"/>
        <v>-3.6818851251840812E-3</v>
      </c>
    </row>
    <row r="2085" spans="1:4" outlineLevel="1" x14ac:dyDescent="0.25">
      <c r="A2085" s="194">
        <v>35846</v>
      </c>
      <c r="B2085" s="195">
        <v>1034.21</v>
      </c>
      <c r="C2085" s="196">
        <f t="shared" si="64"/>
        <v>1.005766911736103</v>
      </c>
      <c r="D2085" s="198">
        <f t="shared" si="65"/>
        <v>5.7669117361029976E-3</v>
      </c>
    </row>
    <row r="2086" spans="1:4" outlineLevel="1" x14ac:dyDescent="0.25">
      <c r="A2086" s="194">
        <v>35849</v>
      </c>
      <c r="B2086" s="195">
        <v>1038.1400000000001</v>
      </c>
      <c r="C2086" s="196">
        <f t="shared" si="64"/>
        <v>1.0038000019338433</v>
      </c>
      <c r="D2086" s="198">
        <f t="shared" si="65"/>
        <v>3.8000019338433333E-3</v>
      </c>
    </row>
    <row r="2087" spans="1:4" outlineLevel="1" x14ac:dyDescent="0.25">
      <c r="A2087" s="194">
        <v>35850</v>
      </c>
      <c r="B2087" s="195">
        <v>1030.56</v>
      </c>
      <c r="C2087" s="196">
        <f t="shared" si="64"/>
        <v>0.99269847997379912</v>
      </c>
      <c r="D2087" s="198">
        <f t="shared" si="65"/>
        <v>-7.3015200262008806E-3</v>
      </c>
    </row>
    <row r="2088" spans="1:4" outlineLevel="1" x14ac:dyDescent="0.25">
      <c r="A2088" s="194">
        <v>35851</v>
      </c>
      <c r="B2088" s="195">
        <v>1042.9000000000001</v>
      </c>
      <c r="C2088" s="196">
        <f t="shared" si="64"/>
        <v>1.0119740723490143</v>
      </c>
      <c r="D2088" s="198">
        <f t="shared" si="65"/>
        <v>1.1974072349014264E-2</v>
      </c>
    </row>
    <row r="2089" spans="1:4" outlineLevel="1" x14ac:dyDescent="0.25">
      <c r="A2089" s="194">
        <v>35852</v>
      </c>
      <c r="B2089" s="195">
        <v>1048.67</v>
      </c>
      <c r="C2089" s="196">
        <f t="shared" si="64"/>
        <v>1.0055326493431778</v>
      </c>
      <c r="D2089" s="198">
        <f t="shared" si="65"/>
        <v>5.5326493431777646E-3</v>
      </c>
    </row>
    <row r="2090" spans="1:4" outlineLevel="1" x14ac:dyDescent="0.25">
      <c r="A2090" s="194">
        <v>35853</v>
      </c>
      <c r="B2090" s="195">
        <v>1049.3399999999999</v>
      </c>
      <c r="C2090" s="196">
        <f t="shared" si="64"/>
        <v>1.0006389045171502</v>
      </c>
      <c r="D2090" s="198">
        <f t="shared" si="65"/>
        <v>6.3890451715020724E-4</v>
      </c>
    </row>
    <row r="2091" spans="1:4" outlineLevel="1" x14ac:dyDescent="0.25">
      <c r="A2091" s="194">
        <v>35856</v>
      </c>
      <c r="B2091" s="195">
        <v>1047.7</v>
      </c>
      <c r="C2091" s="196">
        <f t="shared" si="64"/>
        <v>0.99843711285188796</v>
      </c>
      <c r="D2091" s="198">
        <f t="shared" si="65"/>
        <v>-1.5628871481120354E-3</v>
      </c>
    </row>
    <row r="2092" spans="1:4" outlineLevel="1" x14ac:dyDescent="0.25">
      <c r="A2092" s="194">
        <v>35857</v>
      </c>
      <c r="B2092" s="195">
        <v>1052.02</v>
      </c>
      <c r="C2092" s="196">
        <f t="shared" si="64"/>
        <v>1.0041233177436288</v>
      </c>
      <c r="D2092" s="198">
        <f t="shared" si="65"/>
        <v>4.1233177436288404E-3</v>
      </c>
    </row>
    <row r="2093" spans="1:4" outlineLevel="1" x14ac:dyDescent="0.25">
      <c r="A2093" s="194">
        <v>35858</v>
      </c>
      <c r="B2093" s="195">
        <v>1047.33</v>
      </c>
      <c r="C2093" s="196">
        <f t="shared" si="64"/>
        <v>0.99554190984962254</v>
      </c>
      <c r="D2093" s="198">
        <f t="shared" si="65"/>
        <v>-4.4580901503774584E-3</v>
      </c>
    </row>
    <row r="2094" spans="1:4" outlineLevel="1" x14ac:dyDescent="0.25">
      <c r="A2094" s="194">
        <v>35859</v>
      </c>
      <c r="B2094" s="195">
        <v>1035.05</v>
      </c>
      <c r="C2094" s="196">
        <f t="shared" si="64"/>
        <v>0.98827494676940408</v>
      </c>
      <c r="D2094" s="198">
        <f t="shared" si="65"/>
        <v>-1.1725053230595917E-2</v>
      </c>
    </row>
    <row r="2095" spans="1:4" outlineLevel="1" x14ac:dyDescent="0.25">
      <c r="A2095" s="194">
        <v>35860</v>
      </c>
      <c r="B2095" s="195">
        <v>1055.69</v>
      </c>
      <c r="C2095" s="196">
        <f t="shared" si="64"/>
        <v>1.0199410656490027</v>
      </c>
      <c r="D2095" s="198">
        <f t="shared" si="65"/>
        <v>1.9941065649002665E-2</v>
      </c>
    </row>
    <row r="2096" spans="1:4" outlineLevel="1" x14ac:dyDescent="0.25">
      <c r="A2096" s="194">
        <v>35863</v>
      </c>
      <c r="B2096" s="195">
        <v>1052.31</v>
      </c>
      <c r="C2096" s="196">
        <f t="shared" si="64"/>
        <v>0.9967983025319932</v>
      </c>
      <c r="D2096" s="198">
        <f t="shared" si="65"/>
        <v>-3.2016974680068033E-3</v>
      </c>
    </row>
    <row r="2097" spans="1:4" outlineLevel="1" x14ac:dyDescent="0.25">
      <c r="A2097" s="194">
        <v>35864</v>
      </c>
      <c r="B2097" s="195">
        <v>1064.25</v>
      </c>
      <c r="C2097" s="196">
        <f t="shared" si="64"/>
        <v>1.0113464663454685</v>
      </c>
      <c r="D2097" s="198">
        <f t="shared" si="65"/>
        <v>1.1346466345468542E-2</v>
      </c>
    </row>
    <row r="2098" spans="1:4" outlineLevel="1" x14ac:dyDescent="0.25">
      <c r="A2098" s="194">
        <v>35865</v>
      </c>
      <c r="B2098" s="195">
        <v>1068.47</v>
      </c>
      <c r="C2098" s="196">
        <f t="shared" si="64"/>
        <v>1.0039652337326757</v>
      </c>
      <c r="D2098" s="198">
        <f t="shared" si="65"/>
        <v>3.9652337326756548E-3</v>
      </c>
    </row>
    <row r="2099" spans="1:4" outlineLevel="1" x14ac:dyDescent="0.25">
      <c r="A2099" s="194">
        <v>35866</v>
      </c>
      <c r="B2099" s="195">
        <v>1069.92</v>
      </c>
      <c r="C2099" s="196">
        <f t="shared" si="64"/>
        <v>1.0013570806854661</v>
      </c>
      <c r="D2099" s="198">
        <f t="shared" si="65"/>
        <v>1.3570806854661388E-3</v>
      </c>
    </row>
    <row r="2100" spans="1:4" outlineLevel="1" x14ac:dyDescent="0.25">
      <c r="A2100" s="194">
        <v>35867</v>
      </c>
      <c r="B2100" s="195">
        <v>1068.6099999999999</v>
      </c>
      <c r="C2100" s="196">
        <f t="shared" si="64"/>
        <v>0.99877560939135623</v>
      </c>
      <c r="D2100" s="198">
        <f t="shared" si="65"/>
        <v>-1.2243906086437661E-3</v>
      </c>
    </row>
    <row r="2101" spans="1:4" outlineLevel="1" x14ac:dyDescent="0.25">
      <c r="A2101" s="194">
        <v>35870</v>
      </c>
      <c r="B2101" s="195">
        <v>1079.27</v>
      </c>
      <c r="C2101" s="196">
        <f t="shared" si="64"/>
        <v>1.0099755757479343</v>
      </c>
      <c r="D2101" s="198">
        <f t="shared" si="65"/>
        <v>9.9755757479342844E-3</v>
      </c>
    </row>
    <row r="2102" spans="1:4" outlineLevel="1" x14ac:dyDescent="0.25">
      <c r="A2102" s="194">
        <v>35871</v>
      </c>
      <c r="B2102" s="195">
        <v>1080.45</v>
      </c>
      <c r="C2102" s="196">
        <f t="shared" si="64"/>
        <v>1.0010933316037693</v>
      </c>
      <c r="D2102" s="198">
        <f t="shared" si="65"/>
        <v>1.093331603769343E-3</v>
      </c>
    </row>
    <row r="2103" spans="1:4" outlineLevel="1" x14ac:dyDescent="0.25">
      <c r="A2103" s="194">
        <v>35872</v>
      </c>
      <c r="B2103" s="195">
        <v>1085.52</v>
      </c>
      <c r="C2103" s="196">
        <f t="shared" si="64"/>
        <v>1.0046924892405942</v>
      </c>
      <c r="D2103" s="198">
        <f t="shared" si="65"/>
        <v>4.6924892405941776E-3</v>
      </c>
    </row>
    <row r="2104" spans="1:4" outlineLevel="1" x14ac:dyDescent="0.25">
      <c r="A2104" s="194">
        <v>35873</v>
      </c>
      <c r="B2104" s="195">
        <v>1089.74</v>
      </c>
      <c r="C2104" s="196">
        <f t="shared" si="64"/>
        <v>1.0038875377699168</v>
      </c>
      <c r="D2104" s="198">
        <f t="shared" si="65"/>
        <v>3.8875377699167935E-3</v>
      </c>
    </row>
    <row r="2105" spans="1:4" outlineLevel="1" x14ac:dyDescent="0.25">
      <c r="A2105" s="194">
        <v>35874</v>
      </c>
      <c r="B2105" s="195">
        <v>1099.1600000000001</v>
      </c>
      <c r="C2105" s="196">
        <f t="shared" si="64"/>
        <v>1.0086442637693396</v>
      </c>
      <c r="D2105" s="198">
        <f t="shared" si="65"/>
        <v>8.6442637693395774E-3</v>
      </c>
    </row>
    <row r="2106" spans="1:4" outlineLevel="1" x14ac:dyDescent="0.25">
      <c r="A2106" s="194">
        <v>35877</v>
      </c>
      <c r="B2106" s="195">
        <v>1095.55</v>
      </c>
      <c r="C2106" s="196">
        <f t="shared" si="64"/>
        <v>0.99671567378725556</v>
      </c>
      <c r="D2106" s="198">
        <f t="shared" si="65"/>
        <v>-3.2843262127444373E-3</v>
      </c>
    </row>
    <row r="2107" spans="1:4" outlineLevel="1" x14ac:dyDescent="0.25">
      <c r="A2107" s="194">
        <v>35878</v>
      </c>
      <c r="B2107" s="195">
        <v>1105.6500000000001</v>
      </c>
      <c r="C2107" s="196">
        <f t="shared" si="64"/>
        <v>1.0092191136871893</v>
      </c>
      <c r="D2107" s="198">
        <f t="shared" si="65"/>
        <v>9.2191136871893065E-3</v>
      </c>
    </row>
    <row r="2108" spans="1:4" outlineLevel="1" x14ac:dyDescent="0.25">
      <c r="A2108" s="194">
        <v>35879</v>
      </c>
      <c r="B2108" s="195">
        <v>1101.93</v>
      </c>
      <c r="C2108" s="196">
        <f t="shared" si="64"/>
        <v>0.99663546330212993</v>
      </c>
      <c r="D2108" s="198">
        <f t="shared" si="65"/>
        <v>-3.3645366978700686E-3</v>
      </c>
    </row>
    <row r="2109" spans="1:4" outlineLevel="1" x14ac:dyDescent="0.25">
      <c r="A2109" s="194">
        <v>35880</v>
      </c>
      <c r="B2109" s="195">
        <v>1100.8</v>
      </c>
      <c r="C2109" s="196">
        <f t="shared" si="64"/>
        <v>0.99897452651257335</v>
      </c>
      <c r="D2109" s="198">
        <f t="shared" si="65"/>
        <v>-1.0254734874266536E-3</v>
      </c>
    </row>
    <row r="2110" spans="1:4" outlineLevel="1" x14ac:dyDescent="0.25">
      <c r="A2110" s="194">
        <v>35881</v>
      </c>
      <c r="B2110" s="195">
        <v>1095.44</v>
      </c>
      <c r="C2110" s="196">
        <f t="shared" si="64"/>
        <v>0.99513081395348846</v>
      </c>
      <c r="D2110" s="198">
        <f t="shared" si="65"/>
        <v>-4.8691860465115422E-3</v>
      </c>
    </row>
    <row r="2111" spans="1:4" outlineLevel="1" x14ac:dyDescent="0.25">
      <c r="A2111" s="194">
        <v>35884</v>
      </c>
      <c r="B2111" s="195">
        <v>1093.5999999999999</v>
      </c>
      <c r="C2111" s="196">
        <f t="shared" si="64"/>
        <v>0.99832030964726493</v>
      </c>
      <c r="D2111" s="198">
        <f t="shared" si="65"/>
        <v>-1.6796903527350748E-3</v>
      </c>
    </row>
    <row r="2112" spans="1:4" outlineLevel="1" x14ac:dyDescent="0.25">
      <c r="A2112" s="194">
        <v>35885</v>
      </c>
      <c r="B2112" s="195">
        <v>1101.75</v>
      </c>
      <c r="C2112" s="196">
        <f t="shared" si="64"/>
        <v>1.0074524506217997</v>
      </c>
      <c r="D2112" s="198">
        <f t="shared" si="65"/>
        <v>7.4524506217996667E-3</v>
      </c>
    </row>
    <row r="2113" spans="1:4" outlineLevel="1" x14ac:dyDescent="0.25">
      <c r="A2113" s="194">
        <v>35886</v>
      </c>
      <c r="B2113" s="195">
        <v>1108.1500000000001</v>
      </c>
      <c r="C2113" s="196">
        <f t="shared" si="64"/>
        <v>1.0058089403222148</v>
      </c>
      <c r="D2113" s="198">
        <f t="shared" si="65"/>
        <v>5.8089403222147951E-3</v>
      </c>
    </row>
    <row r="2114" spans="1:4" outlineLevel="1" x14ac:dyDescent="0.25">
      <c r="A2114" s="194">
        <v>35887</v>
      </c>
      <c r="B2114" s="195">
        <v>1120.01</v>
      </c>
      <c r="C2114" s="196">
        <f t="shared" si="64"/>
        <v>1.0107025222217207</v>
      </c>
      <c r="D2114" s="198">
        <f t="shared" si="65"/>
        <v>1.0702522221720745E-2</v>
      </c>
    </row>
    <row r="2115" spans="1:4" outlineLevel="1" x14ac:dyDescent="0.25">
      <c r="A2115" s="194">
        <v>35888</v>
      </c>
      <c r="B2115" s="195">
        <v>1122.7</v>
      </c>
      <c r="C2115" s="196">
        <f t="shared" si="64"/>
        <v>1.0024017642699619</v>
      </c>
      <c r="D2115" s="198">
        <f t="shared" si="65"/>
        <v>2.4017642699618591E-3</v>
      </c>
    </row>
    <row r="2116" spans="1:4" outlineLevel="1" x14ac:dyDescent="0.25">
      <c r="A2116" s="194">
        <v>35891</v>
      </c>
      <c r="B2116" s="195">
        <v>1121.3800000000001</v>
      </c>
      <c r="C2116" s="196">
        <f t="shared" si="64"/>
        <v>0.99882426293756132</v>
      </c>
      <c r="D2116" s="198">
        <f t="shared" si="65"/>
        <v>-1.1757370624386754E-3</v>
      </c>
    </row>
    <row r="2117" spans="1:4" outlineLevel="1" x14ac:dyDescent="0.25">
      <c r="A2117" s="194">
        <v>35892</v>
      </c>
      <c r="B2117" s="195">
        <v>1109.55</v>
      </c>
      <c r="C2117" s="196">
        <f t="shared" si="64"/>
        <v>0.98945049849292821</v>
      </c>
      <c r="D2117" s="198">
        <f t="shared" si="65"/>
        <v>-1.054950150707179E-2</v>
      </c>
    </row>
    <row r="2118" spans="1:4" outlineLevel="1" x14ac:dyDescent="0.25">
      <c r="A2118" s="194">
        <v>35893</v>
      </c>
      <c r="B2118" s="195">
        <v>1101.6500000000001</v>
      </c>
      <c r="C2118" s="196">
        <f t="shared" si="64"/>
        <v>0.99287999639493496</v>
      </c>
      <c r="D2118" s="198">
        <f t="shared" si="65"/>
        <v>-7.1200036050650395E-3</v>
      </c>
    </row>
    <row r="2119" spans="1:4" outlineLevel="1" x14ac:dyDescent="0.25">
      <c r="A2119" s="194">
        <v>35894</v>
      </c>
      <c r="B2119" s="195">
        <v>1110.67</v>
      </c>
      <c r="C2119" s="196">
        <f t="shared" si="64"/>
        <v>1.0081877184223664</v>
      </c>
      <c r="D2119" s="198">
        <f t="shared" si="65"/>
        <v>8.1877184223664301E-3</v>
      </c>
    </row>
    <row r="2120" spans="1:4" outlineLevel="1" x14ac:dyDescent="0.25">
      <c r="A2120" s="194">
        <v>35898</v>
      </c>
      <c r="B2120" s="195">
        <v>1109.69</v>
      </c>
      <c r="C2120" s="196">
        <f t="shared" si="64"/>
        <v>0.99911764970693362</v>
      </c>
      <c r="D2120" s="198">
        <f t="shared" si="65"/>
        <v>-8.8235029306638069E-4</v>
      </c>
    </row>
    <row r="2121" spans="1:4" outlineLevel="1" x14ac:dyDescent="0.25">
      <c r="A2121" s="194">
        <v>35899</v>
      </c>
      <c r="B2121" s="195">
        <v>1115.75</v>
      </c>
      <c r="C2121" s="196">
        <f t="shared" si="64"/>
        <v>1.0054609845993026</v>
      </c>
      <c r="D2121" s="198">
        <f t="shared" si="65"/>
        <v>5.4609845993025541E-3</v>
      </c>
    </row>
    <row r="2122" spans="1:4" outlineLevel="1" x14ac:dyDescent="0.25">
      <c r="A2122" s="194">
        <v>35900</v>
      </c>
      <c r="B2122" s="195">
        <v>1119.32</v>
      </c>
      <c r="C2122" s="196">
        <f t="shared" si="64"/>
        <v>1.003199641496751</v>
      </c>
      <c r="D2122" s="198">
        <f t="shared" si="65"/>
        <v>3.1996414967510045E-3</v>
      </c>
    </row>
    <row r="2123" spans="1:4" outlineLevel="1" x14ac:dyDescent="0.25">
      <c r="A2123" s="194">
        <v>35901</v>
      </c>
      <c r="B2123" s="195">
        <v>1108.17</v>
      </c>
      <c r="C2123" s="196">
        <f t="shared" si="64"/>
        <v>0.99003859486116585</v>
      </c>
      <c r="D2123" s="198">
        <f t="shared" si="65"/>
        <v>-9.9614051388341451E-3</v>
      </c>
    </row>
    <row r="2124" spans="1:4" outlineLevel="1" x14ac:dyDescent="0.25">
      <c r="A2124" s="194">
        <v>35902</v>
      </c>
      <c r="B2124" s="195">
        <v>1122.72</v>
      </c>
      <c r="C2124" s="196">
        <f t="shared" si="64"/>
        <v>1.0131297544600557</v>
      </c>
      <c r="D2124" s="198">
        <f t="shared" si="65"/>
        <v>1.3129754460055709E-2</v>
      </c>
    </row>
    <row r="2125" spans="1:4" outlineLevel="1" x14ac:dyDescent="0.25">
      <c r="A2125" s="194">
        <v>35905</v>
      </c>
      <c r="B2125" s="195">
        <v>1123.6500000000001</v>
      </c>
      <c r="C2125" s="196">
        <f t="shared" si="64"/>
        <v>1.0008283454467721</v>
      </c>
      <c r="D2125" s="198">
        <f t="shared" si="65"/>
        <v>8.283454467721274E-4</v>
      </c>
    </row>
    <row r="2126" spans="1:4" outlineLevel="1" x14ac:dyDescent="0.25">
      <c r="A2126" s="194">
        <v>35906</v>
      </c>
      <c r="B2126" s="195">
        <v>1126.67</v>
      </c>
      <c r="C2126" s="196">
        <f t="shared" si="64"/>
        <v>1.002687669648022</v>
      </c>
      <c r="D2126" s="198">
        <f t="shared" si="65"/>
        <v>2.6876696480220286E-3</v>
      </c>
    </row>
    <row r="2127" spans="1:4" outlineLevel="1" x14ac:dyDescent="0.25">
      <c r="A2127" s="194">
        <v>35907</v>
      </c>
      <c r="B2127" s="195">
        <v>1130.54</v>
      </c>
      <c r="C2127" s="196">
        <f t="shared" si="64"/>
        <v>1.0034349010801742</v>
      </c>
      <c r="D2127" s="198">
        <f t="shared" si="65"/>
        <v>3.4349010801741908E-3</v>
      </c>
    </row>
    <row r="2128" spans="1:4" outlineLevel="1" x14ac:dyDescent="0.25">
      <c r="A2128" s="194">
        <v>35908</v>
      </c>
      <c r="B2128" s="195">
        <v>1119.58</v>
      </c>
      <c r="C2128" s="196">
        <f t="shared" si="64"/>
        <v>0.9903055177171971</v>
      </c>
      <c r="D2128" s="198">
        <f t="shared" si="65"/>
        <v>-9.6944822828028965E-3</v>
      </c>
    </row>
    <row r="2129" spans="1:4" outlineLevel="1" x14ac:dyDescent="0.25">
      <c r="A2129" s="194">
        <v>35909</v>
      </c>
      <c r="B2129" s="195">
        <v>1107.9000000000001</v>
      </c>
      <c r="C2129" s="196">
        <f t="shared" si="64"/>
        <v>0.98956751639007501</v>
      </c>
      <c r="D2129" s="198">
        <f t="shared" si="65"/>
        <v>-1.0432483609924992E-2</v>
      </c>
    </row>
    <row r="2130" spans="1:4" outlineLevel="1" x14ac:dyDescent="0.25">
      <c r="A2130" s="194">
        <v>35912</v>
      </c>
      <c r="B2130" s="195">
        <v>1086.54</v>
      </c>
      <c r="C2130" s="196">
        <f t="shared" si="64"/>
        <v>0.98072028161386393</v>
      </c>
      <c r="D2130" s="198">
        <f t="shared" si="65"/>
        <v>-1.9279718386136069E-2</v>
      </c>
    </row>
    <row r="2131" spans="1:4" outlineLevel="1" x14ac:dyDescent="0.25">
      <c r="A2131" s="194">
        <v>35913</v>
      </c>
      <c r="B2131" s="195">
        <v>1085.1099999999999</v>
      </c>
      <c r="C2131" s="196">
        <f t="shared" si="64"/>
        <v>0.99868389566882021</v>
      </c>
      <c r="D2131" s="198">
        <f t="shared" si="65"/>
        <v>-1.3161043311797904E-3</v>
      </c>
    </row>
    <row r="2132" spans="1:4" outlineLevel="1" x14ac:dyDescent="0.25">
      <c r="A2132" s="194">
        <v>35914</v>
      </c>
      <c r="B2132" s="195">
        <v>1094.6199999999999</v>
      </c>
      <c r="C2132" s="196">
        <f t="shared" si="64"/>
        <v>1.0087640884334308</v>
      </c>
      <c r="D2132" s="198">
        <f t="shared" si="65"/>
        <v>8.7640884334307945E-3</v>
      </c>
    </row>
    <row r="2133" spans="1:4" outlineLevel="1" x14ac:dyDescent="0.25">
      <c r="A2133" s="194">
        <v>35915</v>
      </c>
      <c r="B2133" s="195">
        <v>1111.75</v>
      </c>
      <c r="C2133" s="196">
        <f t="shared" si="64"/>
        <v>1.0156492664120884</v>
      </c>
      <c r="D2133" s="198">
        <f t="shared" si="65"/>
        <v>1.5649266412088414E-2</v>
      </c>
    </row>
    <row r="2134" spans="1:4" outlineLevel="1" x14ac:dyDescent="0.25">
      <c r="A2134" s="194">
        <v>35916</v>
      </c>
      <c r="B2134" s="195">
        <v>1121</v>
      </c>
      <c r="C2134" s="196">
        <f t="shared" si="64"/>
        <v>1.0083202158758713</v>
      </c>
      <c r="D2134" s="198">
        <f t="shared" si="65"/>
        <v>8.3202158758712841E-3</v>
      </c>
    </row>
    <row r="2135" spans="1:4" outlineLevel="1" x14ac:dyDescent="0.25">
      <c r="A2135" s="194">
        <v>35919</v>
      </c>
      <c r="B2135" s="195">
        <v>1122.07</v>
      </c>
      <c r="C2135" s="196">
        <f t="shared" si="64"/>
        <v>1.0009545049063335</v>
      </c>
      <c r="D2135" s="198">
        <f t="shared" si="65"/>
        <v>9.5450490633353091E-4</v>
      </c>
    </row>
    <row r="2136" spans="1:4" outlineLevel="1" x14ac:dyDescent="0.25">
      <c r="A2136" s="194">
        <v>35920</v>
      </c>
      <c r="B2136" s="195">
        <v>1115.5</v>
      </c>
      <c r="C2136" s="196">
        <f t="shared" si="64"/>
        <v>0.9941447503275197</v>
      </c>
      <c r="D2136" s="198">
        <f t="shared" si="65"/>
        <v>-5.8552496724803005E-3</v>
      </c>
    </row>
    <row r="2137" spans="1:4" outlineLevel="1" x14ac:dyDescent="0.25">
      <c r="A2137" s="194">
        <v>35921</v>
      </c>
      <c r="B2137" s="195">
        <v>1104.92</v>
      </c>
      <c r="C2137" s="196">
        <f t="shared" si="64"/>
        <v>0.99051546391752587</v>
      </c>
      <c r="D2137" s="198">
        <f t="shared" si="65"/>
        <v>-9.4845360824741265E-3</v>
      </c>
    </row>
    <row r="2138" spans="1:4" outlineLevel="1" x14ac:dyDescent="0.25">
      <c r="A2138" s="194">
        <v>35922</v>
      </c>
      <c r="B2138" s="195">
        <v>1095.1400000000001</v>
      </c>
      <c r="C2138" s="196">
        <f t="shared" si="64"/>
        <v>0.99114868044745319</v>
      </c>
      <c r="D2138" s="198">
        <f t="shared" si="65"/>
        <v>-8.8513195525468102E-3</v>
      </c>
    </row>
    <row r="2139" spans="1:4" outlineLevel="1" x14ac:dyDescent="0.25">
      <c r="A2139" s="194">
        <v>35923</v>
      </c>
      <c r="B2139" s="195">
        <v>1108.1400000000001</v>
      </c>
      <c r="C2139" s="196">
        <f t="shared" si="64"/>
        <v>1.0118706284128056</v>
      </c>
      <c r="D2139" s="198">
        <f t="shared" si="65"/>
        <v>1.1870628412805617E-2</v>
      </c>
    </row>
    <row r="2140" spans="1:4" outlineLevel="1" x14ac:dyDescent="0.25">
      <c r="A2140" s="194">
        <v>35926</v>
      </c>
      <c r="B2140" s="195">
        <v>1106.6400000000001</v>
      </c>
      <c r="C2140" s="196">
        <f t="shared" si="64"/>
        <v>0.99864638042124643</v>
      </c>
      <c r="D2140" s="198">
        <f t="shared" si="65"/>
        <v>-1.3536195787535732E-3</v>
      </c>
    </row>
    <row r="2141" spans="1:4" outlineLevel="1" x14ac:dyDescent="0.25">
      <c r="A2141" s="194">
        <v>35927</v>
      </c>
      <c r="B2141" s="195">
        <v>1115.79</v>
      </c>
      <c r="C2141" s="196">
        <f t="shared" ref="C2141:C2204" si="66">B2141/B2140</f>
        <v>1.008268271524615</v>
      </c>
      <c r="D2141" s="198">
        <f t="shared" ref="D2141:D2204" si="67">C2141-1</f>
        <v>8.2682715246149563E-3</v>
      </c>
    </row>
    <row r="2142" spans="1:4" outlineLevel="1" x14ac:dyDescent="0.25">
      <c r="A2142" s="194">
        <v>35928</v>
      </c>
      <c r="B2142" s="195">
        <v>1118.8599999999999</v>
      </c>
      <c r="C2142" s="196">
        <f t="shared" si="66"/>
        <v>1.0027514137965028</v>
      </c>
      <c r="D2142" s="198">
        <f t="shared" si="67"/>
        <v>2.7514137965027885E-3</v>
      </c>
    </row>
    <row r="2143" spans="1:4" outlineLevel="1" x14ac:dyDescent="0.25">
      <c r="A2143" s="194">
        <v>35929</v>
      </c>
      <c r="B2143" s="195">
        <v>1117.3699999999999</v>
      </c>
      <c r="C2143" s="196">
        <f t="shared" si="66"/>
        <v>0.99866828736392399</v>
      </c>
      <c r="D2143" s="198">
        <f t="shared" si="67"/>
        <v>-1.3317126360760101E-3</v>
      </c>
    </row>
    <row r="2144" spans="1:4" outlineLevel="1" x14ac:dyDescent="0.25">
      <c r="A2144" s="194">
        <v>35930</v>
      </c>
      <c r="B2144" s="195">
        <v>1108.73</v>
      </c>
      <c r="C2144" s="196">
        <f t="shared" si="66"/>
        <v>0.99226755685225143</v>
      </c>
      <c r="D2144" s="198">
        <f t="shared" si="67"/>
        <v>-7.7324431477485689E-3</v>
      </c>
    </row>
    <row r="2145" spans="1:4" outlineLevel="1" x14ac:dyDescent="0.25">
      <c r="A2145" s="194">
        <v>35933</v>
      </c>
      <c r="B2145" s="195">
        <v>1105.82</v>
      </c>
      <c r="C2145" s="196">
        <f t="shared" si="66"/>
        <v>0.99737537542954546</v>
      </c>
      <c r="D2145" s="198">
        <f t="shared" si="67"/>
        <v>-2.6246245704545368E-3</v>
      </c>
    </row>
    <row r="2146" spans="1:4" outlineLevel="1" x14ac:dyDescent="0.25">
      <c r="A2146" s="194">
        <v>35934</v>
      </c>
      <c r="B2146" s="195">
        <v>1109.52</v>
      </c>
      <c r="C2146" s="196">
        <f t="shared" si="66"/>
        <v>1.0033459333345391</v>
      </c>
      <c r="D2146" s="198">
        <f t="shared" si="67"/>
        <v>3.3459333345391418E-3</v>
      </c>
    </row>
    <row r="2147" spans="1:4" outlineLevel="1" x14ac:dyDescent="0.25">
      <c r="A2147" s="194">
        <v>35935</v>
      </c>
      <c r="B2147" s="195">
        <v>1119.06</v>
      </c>
      <c r="C2147" s="196">
        <f t="shared" si="66"/>
        <v>1.0085983127839064</v>
      </c>
      <c r="D2147" s="198">
        <f t="shared" si="67"/>
        <v>8.5983127839064366E-3</v>
      </c>
    </row>
    <row r="2148" spans="1:4" outlineLevel="1" x14ac:dyDescent="0.25">
      <c r="A2148" s="194">
        <v>35936</v>
      </c>
      <c r="B2148" s="195">
        <v>1114.6400000000001</v>
      </c>
      <c r="C2148" s="196">
        <f t="shared" si="66"/>
        <v>0.99605025646524781</v>
      </c>
      <c r="D2148" s="198">
        <f t="shared" si="67"/>
        <v>-3.9497435347521925E-3</v>
      </c>
    </row>
    <row r="2149" spans="1:4" outlineLevel="1" x14ac:dyDescent="0.25">
      <c r="A2149" s="194">
        <v>35937</v>
      </c>
      <c r="B2149" s="195">
        <v>1110.47</v>
      </c>
      <c r="C2149" s="196">
        <f t="shared" si="66"/>
        <v>0.99625888179143041</v>
      </c>
      <c r="D2149" s="198">
        <f t="shared" si="67"/>
        <v>-3.7411182085695938E-3</v>
      </c>
    </row>
    <row r="2150" spans="1:4" outlineLevel="1" x14ac:dyDescent="0.25">
      <c r="A2150" s="194">
        <v>35941</v>
      </c>
      <c r="B2150" s="195">
        <v>1094.02</v>
      </c>
      <c r="C2150" s="196">
        <f t="shared" si="66"/>
        <v>0.98518645258314042</v>
      </c>
      <c r="D2150" s="198">
        <f t="shared" si="67"/>
        <v>-1.4813547416859585E-2</v>
      </c>
    </row>
    <row r="2151" spans="1:4" outlineLevel="1" x14ac:dyDescent="0.25">
      <c r="A2151" s="194">
        <v>35942</v>
      </c>
      <c r="B2151" s="195">
        <v>1092.23</v>
      </c>
      <c r="C2151" s="196">
        <f t="shared" si="66"/>
        <v>0.99836383247107008</v>
      </c>
      <c r="D2151" s="198">
        <f t="shared" si="67"/>
        <v>-1.6361675289299216E-3</v>
      </c>
    </row>
    <row r="2152" spans="1:4" outlineLevel="1" x14ac:dyDescent="0.25">
      <c r="A2152" s="194">
        <v>35943</v>
      </c>
      <c r="B2152" s="195">
        <v>1097.5999999999999</v>
      </c>
      <c r="C2152" s="196">
        <f t="shared" si="66"/>
        <v>1.0049165468811514</v>
      </c>
      <c r="D2152" s="198">
        <f t="shared" si="67"/>
        <v>4.9165468811513957E-3</v>
      </c>
    </row>
    <row r="2153" spans="1:4" outlineLevel="1" x14ac:dyDescent="0.25">
      <c r="A2153" s="194">
        <v>35944</v>
      </c>
      <c r="B2153" s="195">
        <v>1090.82</v>
      </c>
      <c r="C2153" s="196">
        <f t="shared" si="66"/>
        <v>0.99382288629737614</v>
      </c>
      <c r="D2153" s="198">
        <f t="shared" si="67"/>
        <v>-6.1771137026238598E-3</v>
      </c>
    </row>
    <row r="2154" spans="1:4" outlineLevel="1" x14ac:dyDescent="0.25">
      <c r="A2154" s="194">
        <v>35947</v>
      </c>
      <c r="B2154" s="195">
        <v>1090.98</v>
      </c>
      <c r="C2154" s="196">
        <f t="shared" si="66"/>
        <v>1.0001466786454227</v>
      </c>
      <c r="D2154" s="198">
        <f t="shared" si="67"/>
        <v>1.4667864542272646E-4</v>
      </c>
    </row>
    <row r="2155" spans="1:4" outlineLevel="1" x14ac:dyDescent="0.25">
      <c r="A2155" s="194">
        <v>35948</v>
      </c>
      <c r="B2155" s="195">
        <v>1093.22</v>
      </c>
      <c r="C2155" s="196">
        <f t="shared" si="66"/>
        <v>1.0020531998753415</v>
      </c>
      <c r="D2155" s="198">
        <f t="shared" si="67"/>
        <v>2.0531998753414715E-3</v>
      </c>
    </row>
    <row r="2156" spans="1:4" outlineLevel="1" x14ac:dyDescent="0.25">
      <c r="A2156" s="194">
        <v>35949</v>
      </c>
      <c r="B2156" s="195">
        <v>1082.73</v>
      </c>
      <c r="C2156" s="196">
        <f t="shared" si="66"/>
        <v>0.99040449314868007</v>
      </c>
      <c r="D2156" s="198">
        <f t="shared" si="67"/>
        <v>-9.5955068513199349E-3</v>
      </c>
    </row>
    <row r="2157" spans="1:4" outlineLevel="1" x14ac:dyDescent="0.25">
      <c r="A2157" s="194">
        <v>35950</v>
      </c>
      <c r="B2157" s="195">
        <v>1094.83</v>
      </c>
      <c r="C2157" s="196">
        <f t="shared" si="66"/>
        <v>1.0111754546378136</v>
      </c>
      <c r="D2157" s="198">
        <f t="shared" si="67"/>
        <v>1.1175454637813553E-2</v>
      </c>
    </row>
    <row r="2158" spans="1:4" outlineLevel="1" x14ac:dyDescent="0.25">
      <c r="A2158" s="194">
        <v>35951</v>
      </c>
      <c r="B2158" s="195">
        <v>1113.8599999999999</v>
      </c>
      <c r="C2158" s="196">
        <f t="shared" si="66"/>
        <v>1.0173816939616196</v>
      </c>
      <c r="D2158" s="198">
        <f t="shared" si="67"/>
        <v>1.7381693961619593E-2</v>
      </c>
    </row>
    <row r="2159" spans="1:4" outlineLevel="1" x14ac:dyDescent="0.25">
      <c r="A2159" s="194">
        <v>35954</v>
      </c>
      <c r="B2159" s="195">
        <v>1115.72</v>
      </c>
      <c r="C2159" s="196">
        <f t="shared" si="66"/>
        <v>1.0016698687447256</v>
      </c>
      <c r="D2159" s="198">
        <f t="shared" si="67"/>
        <v>1.6698687447256333E-3</v>
      </c>
    </row>
    <row r="2160" spans="1:4" outlineLevel="1" x14ac:dyDescent="0.25">
      <c r="A2160" s="194">
        <v>35955</v>
      </c>
      <c r="B2160" s="195">
        <v>1118.4100000000001</v>
      </c>
      <c r="C2160" s="196">
        <f t="shared" si="66"/>
        <v>1.0024109991754204</v>
      </c>
      <c r="D2160" s="198">
        <f t="shared" si="67"/>
        <v>2.4109991754204252E-3</v>
      </c>
    </row>
    <row r="2161" spans="1:4" outlineLevel="1" x14ac:dyDescent="0.25">
      <c r="A2161" s="194">
        <v>35956</v>
      </c>
      <c r="B2161" s="195">
        <v>1112.28</v>
      </c>
      <c r="C2161" s="196">
        <f t="shared" si="66"/>
        <v>0.99451900465839893</v>
      </c>
      <c r="D2161" s="198">
        <f t="shared" si="67"/>
        <v>-5.4809953416010693E-3</v>
      </c>
    </row>
    <row r="2162" spans="1:4" outlineLevel="1" x14ac:dyDescent="0.25">
      <c r="A2162" s="194">
        <v>35957</v>
      </c>
      <c r="B2162" s="195">
        <v>1094.58</v>
      </c>
      <c r="C2162" s="196">
        <f t="shared" si="66"/>
        <v>0.98408674074873226</v>
      </c>
      <c r="D2162" s="198">
        <f t="shared" si="67"/>
        <v>-1.5913259251267742E-2</v>
      </c>
    </row>
    <row r="2163" spans="1:4" outlineLevel="1" x14ac:dyDescent="0.25">
      <c r="A2163" s="194">
        <v>35958</v>
      </c>
      <c r="B2163" s="195">
        <v>1098.8399999999999</v>
      </c>
      <c r="C2163" s="196">
        <f t="shared" si="66"/>
        <v>1.0038919037439018</v>
      </c>
      <c r="D2163" s="198">
        <f t="shared" si="67"/>
        <v>3.8919037439018034E-3</v>
      </c>
    </row>
    <row r="2164" spans="1:4" outlineLevel="1" x14ac:dyDescent="0.25">
      <c r="A2164" s="194">
        <v>35961</v>
      </c>
      <c r="B2164" s="195">
        <v>1077.01</v>
      </c>
      <c r="C2164" s="196">
        <f t="shared" si="66"/>
        <v>0.9801335954279059</v>
      </c>
      <c r="D2164" s="198">
        <f t="shared" si="67"/>
        <v>-1.9866404572094098E-2</v>
      </c>
    </row>
    <row r="2165" spans="1:4" outlineLevel="1" x14ac:dyDescent="0.25">
      <c r="A2165" s="194">
        <v>35962</v>
      </c>
      <c r="B2165" s="195">
        <v>1087.5899999999999</v>
      </c>
      <c r="C2165" s="196">
        <f t="shared" si="66"/>
        <v>1.0098234928180796</v>
      </c>
      <c r="D2165" s="198">
        <f t="shared" si="67"/>
        <v>9.8234928180795933E-3</v>
      </c>
    </row>
    <row r="2166" spans="1:4" outlineLevel="1" x14ac:dyDescent="0.25">
      <c r="A2166" s="194">
        <v>35963</v>
      </c>
      <c r="B2166" s="195">
        <v>1107.1099999999999</v>
      </c>
      <c r="C2166" s="196">
        <f t="shared" si="66"/>
        <v>1.0179479399406026</v>
      </c>
      <c r="D2166" s="198">
        <f t="shared" si="67"/>
        <v>1.794793994060262E-2</v>
      </c>
    </row>
    <row r="2167" spans="1:4" outlineLevel="1" x14ac:dyDescent="0.25">
      <c r="A2167" s="194">
        <v>35964</v>
      </c>
      <c r="B2167" s="195">
        <v>1106.3699999999999</v>
      </c>
      <c r="C2167" s="196">
        <f t="shared" si="66"/>
        <v>0.99933159306663288</v>
      </c>
      <c r="D2167" s="198">
        <f t="shared" si="67"/>
        <v>-6.684069333671161E-4</v>
      </c>
    </row>
    <row r="2168" spans="1:4" outlineLevel="1" x14ac:dyDescent="0.25">
      <c r="A2168" s="194">
        <v>35965</v>
      </c>
      <c r="B2168" s="195">
        <v>1100.6500000000001</v>
      </c>
      <c r="C2168" s="196">
        <f t="shared" si="66"/>
        <v>0.99482993935121178</v>
      </c>
      <c r="D2168" s="198">
        <f t="shared" si="67"/>
        <v>-5.1700606487882217E-3</v>
      </c>
    </row>
    <row r="2169" spans="1:4" outlineLevel="1" x14ac:dyDescent="0.25">
      <c r="A2169" s="194">
        <v>35968</v>
      </c>
      <c r="B2169" s="195">
        <v>1103.21</v>
      </c>
      <c r="C2169" s="196">
        <f t="shared" si="66"/>
        <v>1.0023258983328034</v>
      </c>
      <c r="D2169" s="198">
        <f t="shared" si="67"/>
        <v>2.3258983328033889E-3</v>
      </c>
    </row>
    <row r="2170" spans="1:4" outlineLevel="1" x14ac:dyDescent="0.25">
      <c r="A2170" s="194">
        <v>35969</v>
      </c>
      <c r="B2170" s="195">
        <v>1119.49</v>
      </c>
      <c r="C2170" s="196">
        <f t="shared" si="66"/>
        <v>1.0147569365759919</v>
      </c>
      <c r="D2170" s="198">
        <f t="shared" si="67"/>
        <v>1.4756936575991864E-2</v>
      </c>
    </row>
    <row r="2171" spans="1:4" outlineLevel="1" x14ac:dyDescent="0.25">
      <c r="A2171" s="194">
        <v>35970</v>
      </c>
      <c r="B2171" s="195">
        <v>1132.8800000000001</v>
      </c>
      <c r="C2171" s="196">
        <f t="shared" si="66"/>
        <v>1.0119608035802017</v>
      </c>
      <c r="D2171" s="198">
        <f t="shared" si="67"/>
        <v>1.1960803580201684E-2</v>
      </c>
    </row>
    <row r="2172" spans="1:4" outlineLevel="1" x14ac:dyDescent="0.25">
      <c r="A2172" s="194">
        <v>35971</v>
      </c>
      <c r="B2172" s="195">
        <v>1129.28</v>
      </c>
      <c r="C2172" s="196">
        <f t="shared" si="66"/>
        <v>0.99682225831509064</v>
      </c>
      <c r="D2172" s="198">
        <f t="shared" si="67"/>
        <v>-3.1777416849093632E-3</v>
      </c>
    </row>
    <row r="2173" spans="1:4" outlineLevel="1" x14ac:dyDescent="0.25">
      <c r="A2173" s="194">
        <v>35972</v>
      </c>
      <c r="B2173" s="195">
        <v>1133.2</v>
      </c>
      <c r="C2173" s="196">
        <f t="shared" si="66"/>
        <v>1.0034712383111364</v>
      </c>
      <c r="D2173" s="198">
        <f t="shared" si="67"/>
        <v>3.471238311136382E-3</v>
      </c>
    </row>
    <row r="2174" spans="1:4" outlineLevel="1" x14ac:dyDescent="0.25">
      <c r="A2174" s="194">
        <v>35975</v>
      </c>
      <c r="B2174" s="195">
        <v>1138.49</v>
      </c>
      <c r="C2174" s="196">
        <f t="shared" si="66"/>
        <v>1.0046681962583832</v>
      </c>
      <c r="D2174" s="198">
        <f t="shared" si="67"/>
        <v>4.6681962583832171E-3</v>
      </c>
    </row>
    <row r="2175" spans="1:4" outlineLevel="1" x14ac:dyDescent="0.25">
      <c r="A2175" s="194">
        <v>35976</v>
      </c>
      <c r="B2175" s="195">
        <v>1133.8399999999999</v>
      </c>
      <c r="C2175" s="196">
        <f t="shared" si="66"/>
        <v>0.99591564264947419</v>
      </c>
      <c r="D2175" s="198">
        <f t="shared" si="67"/>
        <v>-4.0843573505258135E-3</v>
      </c>
    </row>
    <row r="2176" spans="1:4" outlineLevel="1" x14ac:dyDescent="0.25">
      <c r="A2176" s="194">
        <v>35977</v>
      </c>
      <c r="B2176" s="195">
        <v>1148.56</v>
      </c>
      <c r="C2176" s="196">
        <f t="shared" si="66"/>
        <v>1.0129824313836167</v>
      </c>
      <c r="D2176" s="198">
        <f t="shared" si="67"/>
        <v>1.2982431383616655E-2</v>
      </c>
    </row>
    <row r="2177" spans="1:4" outlineLevel="1" x14ac:dyDescent="0.25">
      <c r="A2177" s="194">
        <v>35978</v>
      </c>
      <c r="B2177" s="195">
        <v>1146.42</v>
      </c>
      <c r="C2177" s="196">
        <f t="shared" si="66"/>
        <v>0.99813679738106853</v>
      </c>
      <c r="D2177" s="198">
        <f t="shared" si="67"/>
        <v>-1.8632026189314699E-3</v>
      </c>
    </row>
    <row r="2178" spans="1:4" outlineLevel="1" x14ac:dyDescent="0.25">
      <c r="A2178" s="194">
        <v>35982</v>
      </c>
      <c r="B2178" s="195">
        <v>1157.33</v>
      </c>
      <c r="C2178" s="196">
        <f t="shared" si="66"/>
        <v>1.0095165820554419</v>
      </c>
      <c r="D2178" s="198">
        <f t="shared" si="67"/>
        <v>9.5165820554419245E-3</v>
      </c>
    </row>
    <row r="2179" spans="1:4" outlineLevel="1" x14ac:dyDescent="0.25">
      <c r="A2179" s="194">
        <v>35983</v>
      </c>
      <c r="B2179" s="195">
        <v>1154.6600000000001</v>
      </c>
      <c r="C2179" s="196">
        <f t="shared" si="66"/>
        <v>0.99769296570554655</v>
      </c>
      <c r="D2179" s="198">
        <f t="shared" si="67"/>
        <v>-2.3070342944534472E-3</v>
      </c>
    </row>
    <row r="2180" spans="1:4" outlineLevel="1" x14ac:dyDescent="0.25">
      <c r="A2180" s="194">
        <v>35984</v>
      </c>
      <c r="B2180" s="195">
        <v>1166.3800000000001</v>
      </c>
      <c r="C2180" s="196">
        <f t="shared" si="66"/>
        <v>1.0101501740772176</v>
      </c>
      <c r="D2180" s="198">
        <f t="shared" si="67"/>
        <v>1.0150174077217633E-2</v>
      </c>
    </row>
    <row r="2181" spans="1:4" outlineLevel="1" x14ac:dyDescent="0.25">
      <c r="A2181" s="194">
        <v>35985</v>
      </c>
      <c r="B2181" s="195">
        <v>1158.56</v>
      </c>
      <c r="C2181" s="196">
        <f t="shared" si="66"/>
        <v>0.99329549546459972</v>
      </c>
      <c r="D2181" s="198">
        <f t="shared" si="67"/>
        <v>-6.7045045354002797E-3</v>
      </c>
    </row>
    <row r="2182" spans="1:4" outlineLevel="1" x14ac:dyDescent="0.25">
      <c r="A2182" s="194">
        <v>35986</v>
      </c>
      <c r="B2182" s="195">
        <v>1164.33</v>
      </c>
      <c r="C2182" s="196">
        <f t="shared" si="66"/>
        <v>1.004980320397735</v>
      </c>
      <c r="D2182" s="198">
        <f t="shared" si="67"/>
        <v>4.9803203977349941E-3</v>
      </c>
    </row>
    <row r="2183" spans="1:4" outlineLevel="1" x14ac:dyDescent="0.25">
      <c r="A2183" s="194">
        <v>35989</v>
      </c>
      <c r="B2183" s="195">
        <v>1165.19</v>
      </c>
      <c r="C2183" s="196">
        <f t="shared" si="66"/>
        <v>1.0007386222119159</v>
      </c>
      <c r="D2183" s="198">
        <f t="shared" si="67"/>
        <v>7.3862221191589583E-4</v>
      </c>
    </row>
    <row r="2184" spans="1:4" outlineLevel="1" x14ac:dyDescent="0.25">
      <c r="A2184" s="194">
        <v>35990</v>
      </c>
      <c r="B2184" s="195">
        <v>1177.58</v>
      </c>
      <c r="C2184" s="196">
        <f t="shared" si="66"/>
        <v>1.0106334589208625</v>
      </c>
      <c r="D2184" s="198">
        <f t="shared" si="67"/>
        <v>1.0633458920862537E-2</v>
      </c>
    </row>
    <row r="2185" spans="1:4" outlineLevel="1" x14ac:dyDescent="0.25">
      <c r="A2185" s="194">
        <v>35991</v>
      </c>
      <c r="B2185" s="195">
        <v>1174.81</v>
      </c>
      <c r="C2185" s="196">
        <f t="shared" si="66"/>
        <v>0.99764771820173581</v>
      </c>
      <c r="D2185" s="198">
        <f t="shared" si="67"/>
        <v>-2.3522817982641886E-3</v>
      </c>
    </row>
    <row r="2186" spans="1:4" outlineLevel="1" x14ac:dyDescent="0.25">
      <c r="A2186" s="194">
        <v>35992</v>
      </c>
      <c r="B2186" s="195">
        <v>1183.99</v>
      </c>
      <c r="C2186" s="196">
        <f t="shared" si="66"/>
        <v>1.007814029502643</v>
      </c>
      <c r="D2186" s="198">
        <f t="shared" si="67"/>
        <v>7.8140295026429829E-3</v>
      </c>
    </row>
    <row r="2187" spans="1:4" outlineLevel="1" x14ac:dyDescent="0.25">
      <c r="A2187" s="194">
        <v>35993</v>
      </c>
      <c r="B2187" s="195">
        <v>1186.75</v>
      </c>
      <c r="C2187" s="196">
        <f t="shared" si="66"/>
        <v>1.0023311007694322</v>
      </c>
      <c r="D2187" s="198">
        <f t="shared" si="67"/>
        <v>2.331100769432215E-3</v>
      </c>
    </row>
    <row r="2188" spans="1:4" outlineLevel="1" x14ac:dyDescent="0.25">
      <c r="A2188" s="194">
        <v>35996</v>
      </c>
      <c r="B2188" s="195">
        <v>1184.0999999999999</v>
      </c>
      <c r="C2188" s="196">
        <f t="shared" si="66"/>
        <v>0.9977670107436275</v>
      </c>
      <c r="D2188" s="198">
        <f t="shared" si="67"/>
        <v>-2.2329892563724973E-3</v>
      </c>
    </row>
    <row r="2189" spans="1:4" outlineLevel="1" x14ac:dyDescent="0.25">
      <c r="A2189" s="194">
        <v>35997</v>
      </c>
      <c r="B2189" s="195">
        <v>1165.07</v>
      </c>
      <c r="C2189" s="196">
        <f t="shared" si="66"/>
        <v>0.98392872223629768</v>
      </c>
      <c r="D2189" s="198">
        <f t="shared" si="67"/>
        <v>-1.6071277763702319E-2</v>
      </c>
    </row>
    <row r="2190" spans="1:4" outlineLevel="1" x14ac:dyDescent="0.25">
      <c r="A2190" s="194">
        <v>35998</v>
      </c>
      <c r="B2190" s="195">
        <v>1164.08</v>
      </c>
      <c r="C2190" s="196">
        <f t="shared" si="66"/>
        <v>0.99915026564927434</v>
      </c>
      <c r="D2190" s="198">
        <f t="shared" si="67"/>
        <v>-8.4973435072566161E-4</v>
      </c>
    </row>
    <row r="2191" spans="1:4" outlineLevel="1" x14ac:dyDescent="0.25">
      <c r="A2191" s="194">
        <v>35999</v>
      </c>
      <c r="B2191" s="195">
        <v>1139.75</v>
      </c>
      <c r="C2191" s="196">
        <f t="shared" si="66"/>
        <v>0.97909937461342866</v>
      </c>
      <c r="D2191" s="198">
        <f t="shared" si="67"/>
        <v>-2.0900625386571337E-2</v>
      </c>
    </row>
    <row r="2192" spans="1:4" outlineLevel="1" x14ac:dyDescent="0.25">
      <c r="A2192" s="194">
        <v>36000</v>
      </c>
      <c r="B2192" s="195">
        <v>1140.8</v>
      </c>
      <c r="C2192" s="196">
        <f t="shared" si="66"/>
        <v>1.0009212546611099</v>
      </c>
      <c r="D2192" s="198">
        <f t="shared" si="67"/>
        <v>9.2125466110992704E-4</v>
      </c>
    </row>
    <row r="2193" spans="1:4" outlineLevel="1" x14ac:dyDescent="0.25">
      <c r="A2193" s="194">
        <v>36003</v>
      </c>
      <c r="B2193" s="195">
        <v>1147.27</v>
      </c>
      <c r="C2193" s="196">
        <f t="shared" si="66"/>
        <v>1.005671458625526</v>
      </c>
      <c r="D2193" s="198">
        <f t="shared" si="67"/>
        <v>5.6714586255259825E-3</v>
      </c>
    </row>
    <row r="2194" spans="1:4" outlineLevel="1" x14ac:dyDescent="0.25">
      <c r="A2194" s="194">
        <v>36004</v>
      </c>
      <c r="B2194" s="195">
        <v>1130.24</v>
      </c>
      <c r="C2194" s="196">
        <f t="shared" si="66"/>
        <v>0.98515606613961837</v>
      </c>
      <c r="D2194" s="198">
        <f t="shared" si="67"/>
        <v>-1.4843933860381631E-2</v>
      </c>
    </row>
    <row r="2195" spans="1:4" outlineLevel="1" x14ac:dyDescent="0.25">
      <c r="A2195" s="194">
        <v>36005</v>
      </c>
      <c r="B2195" s="195">
        <v>1125.21</v>
      </c>
      <c r="C2195" s="196">
        <f t="shared" si="66"/>
        <v>0.99554961778029449</v>
      </c>
      <c r="D2195" s="198">
        <f t="shared" si="67"/>
        <v>-4.4503822197055065E-3</v>
      </c>
    </row>
    <row r="2196" spans="1:4" outlineLevel="1" x14ac:dyDescent="0.25">
      <c r="A2196" s="194">
        <v>36006</v>
      </c>
      <c r="B2196" s="195">
        <v>1142.95</v>
      </c>
      <c r="C2196" s="196">
        <f t="shared" si="66"/>
        <v>1.0157659459123185</v>
      </c>
      <c r="D2196" s="198">
        <f t="shared" si="67"/>
        <v>1.5765945912318502E-2</v>
      </c>
    </row>
    <row r="2197" spans="1:4" outlineLevel="1" x14ac:dyDescent="0.25">
      <c r="A2197" s="194">
        <v>36007</v>
      </c>
      <c r="B2197" s="195">
        <v>1120.67</v>
      </c>
      <c r="C2197" s="196">
        <f t="shared" si="66"/>
        <v>0.98050658384006306</v>
      </c>
      <c r="D2197" s="198">
        <f t="shared" si="67"/>
        <v>-1.9493416159936938E-2</v>
      </c>
    </row>
    <row r="2198" spans="1:4" outlineLevel="1" x14ac:dyDescent="0.25">
      <c r="A2198" s="194">
        <v>36010</v>
      </c>
      <c r="B2198" s="195">
        <v>1112.44</v>
      </c>
      <c r="C2198" s="196">
        <f t="shared" si="66"/>
        <v>0.99265617889298363</v>
      </c>
      <c r="D2198" s="198">
        <f t="shared" si="67"/>
        <v>-7.3438211070163684E-3</v>
      </c>
    </row>
    <row r="2199" spans="1:4" outlineLevel="1" x14ac:dyDescent="0.25">
      <c r="A2199" s="194">
        <v>36011</v>
      </c>
      <c r="B2199" s="195">
        <v>1072.1199999999999</v>
      </c>
      <c r="C2199" s="196">
        <f t="shared" si="66"/>
        <v>0.96375534860307055</v>
      </c>
      <c r="D2199" s="198">
        <f t="shared" si="67"/>
        <v>-3.624465139692945E-2</v>
      </c>
    </row>
    <row r="2200" spans="1:4" outlineLevel="1" x14ac:dyDescent="0.25">
      <c r="A2200" s="194">
        <v>36012</v>
      </c>
      <c r="B2200" s="195">
        <v>1081.43</v>
      </c>
      <c r="C2200" s="196">
        <f t="shared" si="66"/>
        <v>1.0086837294332724</v>
      </c>
      <c r="D2200" s="198">
        <f t="shared" si="67"/>
        <v>8.6837294332724468E-3</v>
      </c>
    </row>
    <row r="2201" spans="1:4" outlineLevel="1" x14ac:dyDescent="0.25">
      <c r="A2201" s="194">
        <v>36013</v>
      </c>
      <c r="B2201" s="195">
        <v>1089.6300000000001</v>
      </c>
      <c r="C2201" s="196">
        <f t="shared" si="66"/>
        <v>1.007582552731106</v>
      </c>
      <c r="D2201" s="198">
        <f t="shared" si="67"/>
        <v>7.5825527311059737E-3</v>
      </c>
    </row>
    <row r="2202" spans="1:4" outlineLevel="1" x14ac:dyDescent="0.25">
      <c r="A2202" s="194">
        <v>36014</v>
      </c>
      <c r="B2202" s="195">
        <v>1089.45</v>
      </c>
      <c r="C2202" s="196">
        <f t="shared" si="66"/>
        <v>0.99983480631039889</v>
      </c>
      <c r="D2202" s="198">
        <f t="shared" si="67"/>
        <v>-1.6519368960110636E-4</v>
      </c>
    </row>
    <row r="2203" spans="1:4" outlineLevel="1" x14ac:dyDescent="0.25">
      <c r="A2203" s="194">
        <v>36017</v>
      </c>
      <c r="B2203" s="195">
        <v>1083.1400000000001</v>
      </c>
      <c r="C2203" s="196">
        <f t="shared" si="66"/>
        <v>0.99420808664922677</v>
      </c>
      <c r="D2203" s="198">
        <f t="shared" si="67"/>
        <v>-5.7919133507732257E-3</v>
      </c>
    </row>
    <row r="2204" spans="1:4" outlineLevel="1" x14ac:dyDescent="0.25">
      <c r="A2204" s="194">
        <v>36018</v>
      </c>
      <c r="B2204" s="195">
        <v>1068.98</v>
      </c>
      <c r="C2204" s="196">
        <f t="shared" si="66"/>
        <v>0.9869268977232859</v>
      </c>
      <c r="D2204" s="198">
        <f t="shared" si="67"/>
        <v>-1.3073102276714099E-2</v>
      </c>
    </row>
    <row r="2205" spans="1:4" outlineLevel="1" x14ac:dyDescent="0.25">
      <c r="A2205" s="194">
        <v>36019</v>
      </c>
      <c r="B2205" s="195">
        <v>1084.22</v>
      </c>
      <c r="C2205" s="196">
        <f t="shared" ref="C2205:C2268" si="68">B2205/B2204</f>
        <v>1.0142565810398698</v>
      </c>
      <c r="D2205" s="198">
        <f t="shared" ref="D2205:D2268" si="69">C2205-1</f>
        <v>1.425658103986982E-2</v>
      </c>
    </row>
    <row r="2206" spans="1:4" outlineLevel="1" x14ac:dyDescent="0.25">
      <c r="A2206" s="194">
        <v>36020</v>
      </c>
      <c r="B2206" s="195">
        <v>1074.9100000000001</v>
      </c>
      <c r="C2206" s="196">
        <f t="shared" si="68"/>
        <v>0.99141318182656657</v>
      </c>
      <c r="D2206" s="198">
        <f t="shared" si="69"/>
        <v>-8.5868181734334303E-3</v>
      </c>
    </row>
    <row r="2207" spans="1:4" outlineLevel="1" x14ac:dyDescent="0.25">
      <c r="A2207" s="194">
        <v>36021</v>
      </c>
      <c r="B2207" s="195">
        <v>1062.75</v>
      </c>
      <c r="C2207" s="196">
        <f t="shared" si="68"/>
        <v>0.98868742499372031</v>
      </c>
      <c r="D2207" s="198">
        <f t="shared" si="69"/>
        <v>-1.131257500627969E-2</v>
      </c>
    </row>
    <row r="2208" spans="1:4" outlineLevel="1" x14ac:dyDescent="0.25">
      <c r="A2208" s="194">
        <v>36024</v>
      </c>
      <c r="B2208" s="195">
        <v>1083.67</v>
      </c>
      <c r="C2208" s="196">
        <f t="shared" si="68"/>
        <v>1.0196847800517526</v>
      </c>
      <c r="D2208" s="198">
        <f t="shared" si="69"/>
        <v>1.968478005175256E-2</v>
      </c>
    </row>
    <row r="2209" spans="1:4" outlineLevel="1" x14ac:dyDescent="0.25">
      <c r="A2209" s="194">
        <v>36025</v>
      </c>
      <c r="B2209" s="195">
        <v>1101.2</v>
      </c>
      <c r="C2209" s="196">
        <f t="shared" si="68"/>
        <v>1.0161765112995653</v>
      </c>
      <c r="D2209" s="198">
        <f t="shared" si="69"/>
        <v>1.6176511299565322E-2</v>
      </c>
    </row>
    <row r="2210" spans="1:4" outlineLevel="1" x14ac:dyDescent="0.25">
      <c r="A2210" s="194">
        <v>36026</v>
      </c>
      <c r="B2210" s="195">
        <v>1098.06</v>
      </c>
      <c r="C2210" s="196">
        <f t="shared" si="68"/>
        <v>0.99714856520159811</v>
      </c>
      <c r="D2210" s="198">
        <f t="shared" si="69"/>
        <v>-2.8514347984018862E-3</v>
      </c>
    </row>
    <row r="2211" spans="1:4" outlineLevel="1" x14ac:dyDescent="0.25">
      <c r="A2211" s="194">
        <v>36027</v>
      </c>
      <c r="B2211" s="195">
        <v>1091.5999999999999</v>
      </c>
      <c r="C2211" s="196">
        <f t="shared" si="68"/>
        <v>0.99411689707301965</v>
      </c>
      <c r="D2211" s="198">
        <f t="shared" si="69"/>
        <v>-5.8831029269803548E-3</v>
      </c>
    </row>
    <row r="2212" spans="1:4" outlineLevel="1" x14ac:dyDescent="0.25">
      <c r="A2212" s="194">
        <v>36028</v>
      </c>
      <c r="B2212" s="195">
        <v>1081.24</v>
      </c>
      <c r="C2212" s="196">
        <f t="shared" si="68"/>
        <v>0.99050934408208147</v>
      </c>
      <c r="D2212" s="198">
        <f t="shared" si="69"/>
        <v>-9.4906559179185335E-3</v>
      </c>
    </row>
    <row r="2213" spans="1:4" outlineLevel="1" x14ac:dyDescent="0.25">
      <c r="A2213" s="194">
        <v>36031</v>
      </c>
      <c r="B2213" s="195">
        <v>1088.1400000000001</v>
      </c>
      <c r="C2213" s="196">
        <f t="shared" si="68"/>
        <v>1.0063815619103993</v>
      </c>
      <c r="D2213" s="198">
        <f t="shared" si="69"/>
        <v>6.3815619103992915E-3</v>
      </c>
    </row>
    <row r="2214" spans="1:4" outlineLevel="1" x14ac:dyDescent="0.25">
      <c r="A2214" s="194">
        <v>36032</v>
      </c>
      <c r="B2214" s="195">
        <v>1092.8499999999999</v>
      </c>
      <c r="C2214" s="196">
        <f t="shared" si="68"/>
        <v>1.0043284871431983</v>
      </c>
      <c r="D2214" s="198">
        <f t="shared" si="69"/>
        <v>4.3284871431983341E-3</v>
      </c>
    </row>
    <row r="2215" spans="1:4" outlineLevel="1" x14ac:dyDescent="0.25">
      <c r="A2215" s="194">
        <v>36033</v>
      </c>
      <c r="B2215" s="195">
        <v>1084.19</v>
      </c>
      <c r="C2215" s="196">
        <f t="shared" si="68"/>
        <v>0.99207576520107987</v>
      </c>
      <c r="D2215" s="198">
        <f t="shared" si="69"/>
        <v>-7.9242347989201267E-3</v>
      </c>
    </row>
    <row r="2216" spans="1:4" outlineLevel="1" x14ac:dyDescent="0.25">
      <c r="A2216" s="194">
        <v>36034</v>
      </c>
      <c r="B2216" s="195">
        <v>1042.5899999999999</v>
      </c>
      <c r="C2216" s="196">
        <f t="shared" si="68"/>
        <v>0.96163034154530103</v>
      </c>
      <c r="D2216" s="198">
        <f t="shared" si="69"/>
        <v>-3.8369658454698974E-2</v>
      </c>
    </row>
    <row r="2217" spans="1:4" outlineLevel="1" x14ac:dyDescent="0.25">
      <c r="A2217" s="194">
        <v>36035</v>
      </c>
      <c r="B2217" s="195">
        <v>1027.1400000000001</v>
      </c>
      <c r="C2217" s="196">
        <f t="shared" si="68"/>
        <v>0.98518113544154484</v>
      </c>
      <c r="D2217" s="198">
        <f t="shared" si="69"/>
        <v>-1.4818864558455158E-2</v>
      </c>
    </row>
    <row r="2218" spans="1:4" outlineLevel="1" x14ac:dyDescent="0.25">
      <c r="A2218" s="194">
        <v>36038</v>
      </c>
      <c r="B2218" s="195">
        <v>957.28</v>
      </c>
      <c r="C2218" s="196">
        <f t="shared" si="68"/>
        <v>0.93198590260334513</v>
      </c>
      <c r="D2218" s="198">
        <f t="shared" si="69"/>
        <v>-6.8014097396654871E-2</v>
      </c>
    </row>
    <row r="2219" spans="1:4" outlineLevel="1" x14ac:dyDescent="0.25">
      <c r="A2219" s="194">
        <v>36039</v>
      </c>
      <c r="B2219" s="195">
        <v>994.26</v>
      </c>
      <c r="C2219" s="196">
        <f t="shared" si="68"/>
        <v>1.0386302858097944</v>
      </c>
      <c r="D2219" s="198">
        <f t="shared" si="69"/>
        <v>3.863028580979444E-2</v>
      </c>
    </row>
    <row r="2220" spans="1:4" outlineLevel="1" x14ac:dyDescent="0.25">
      <c r="A2220" s="194">
        <v>36040</v>
      </c>
      <c r="B2220" s="195">
        <v>990.48</v>
      </c>
      <c r="C2220" s="196">
        <f t="shared" si="68"/>
        <v>0.99619817753907436</v>
      </c>
      <c r="D2220" s="198">
        <f t="shared" si="69"/>
        <v>-3.8018224609256412E-3</v>
      </c>
    </row>
    <row r="2221" spans="1:4" outlineLevel="1" x14ac:dyDescent="0.25">
      <c r="A2221" s="194">
        <v>36041</v>
      </c>
      <c r="B2221" s="195">
        <v>982.26</v>
      </c>
      <c r="C2221" s="196">
        <f t="shared" si="68"/>
        <v>0.99170099345771745</v>
      </c>
      <c r="D2221" s="198">
        <f t="shared" si="69"/>
        <v>-8.2990065422825499E-3</v>
      </c>
    </row>
    <row r="2222" spans="1:4" outlineLevel="1" x14ac:dyDescent="0.25">
      <c r="A2222" s="194">
        <v>36042</v>
      </c>
      <c r="B2222" s="195">
        <v>973.89</v>
      </c>
      <c r="C2222" s="196">
        <f t="shared" si="68"/>
        <v>0.99147883452446395</v>
      </c>
      <c r="D2222" s="198">
        <f t="shared" si="69"/>
        <v>-8.5211654755360522E-3</v>
      </c>
    </row>
    <row r="2223" spans="1:4" outlineLevel="1" x14ac:dyDescent="0.25">
      <c r="A2223" s="194">
        <v>36046</v>
      </c>
      <c r="B2223" s="195">
        <v>1023.46</v>
      </c>
      <c r="C2223" s="196">
        <f t="shared" si="68"/>
        <v>1.0508989721631807</v>
      </c>
      <c r="D2223" s="198">
        <f t="shared" si="69"/>
        <v>5.0898972163180733E-2</v>
      </c>
    </row>
    <row r="2224" spans="1:4" outlineLevel="1" x14ac:dyDescent="0.25">
      <c r="A2224" s="194">
        <v>36047</v>
      </c>
      <c r="B2224" s="195">
        <v>1006.2</v>
      </c>
      <c r="C2224" s="196">
        <f t="shared" si="68"/>
        <v>0.98313563793406678</v>
      </c>
      <c r="D2224" s="198">
        <f t="shared" si="69"/>
        <v>-1.6864362065933225E-2</v>
      </c>
    </row>
    <row r="2225" spans="1:4" outlineLevel="1" x14ac:dyDescent="0.25">
      <c r="A2225" s="194">
        <v>36048</v>
      </c>
      <c r="B2225" s="195">
        <v>980.19</v>
      </c>
      <c r="C2225" s="196">
        <f t="shared" si="68"/>
        <v>0.97415026833631491</v>
      </c>
      <c r="D2225" s="198">
        <f t="shared" si="69"/>
        <v>-2.5849731663685094E-2</v>
      </c>
    </row>
    <row r="2226" spans="1:4" outlineLevel="1" x14ac:dyDescent="0.25">
      <c r="A2226" s="194">
        <v>36049</v>
      </c>
      <c r="B2226" s="195">
        <v>1009.06</v>
      </c>
      <c r="C2226" s="196">
        <f t="shared" si="68"/>
        <v>1.0294534733061955</v>
      </c>
      <c r="D2226" s="198">
        <f t="shared" si="69"/>
        <v>2.9453473306195521E-2</v>
      </c>
    </row>
    <row r="2227" spans="1:4" outlineLevel="1" x14ac:dyDescent="0.25">
      <c r="A2227" s="194">
        <v>36052</v>
      </c>
      <c r="B2227" s="195">
        <v>1029.72</v>
      </c>
      <c r="C2227" s="196">
        <f t="shared" si="68"/>
        <v>1.0204745010207521</v>
      </c>
      <c r="D2227" s="198">
        <f t="shared" si="69"/>
        <v>2.0474501020752101E-2</v>
      </c>
    </row>
    <row r="2228" spans="1:4" outlineLevel="1" x14ac:dyDescent="0.25">
      <c r="A2228" s="194">
        <v>36053</v>
      </c>
      <c r="B2228" s="195">
        <v>1037.68</v>
      </c>
      <c r="C2228" s="196">
        <f t="shared" si="68"/>
        <v>1.0077302567688304</v>
      </c>
      <c r="D2228" s="198">
        <f t="shared" si="69"/>
        <v>7.7302567688304347E-3</v>
      </c>
    </row>
    <row r="2229" spans="1:4" outlineLevel="1" x14ac:dyDescent="0.25">
      <c r="A2229" s="194">
        <v>36054</v>
      </c>
      <c r="B2229" s="195">
        <v>1045.48</v>
      </c>
      <c r="C2229" s="196">
        <f t="shared" si="68"/>
        <v>1.00751676817516</v>
      </c>
      <c r="D2229" s="198">
        <f t="shared" si="69"/>
        <v>7.5167681751600046E-3</v>
      </c>
    </row>
    <row r="2230" spans="1:4" outlineLevel="1" x14ac:dyDescent="0.25">
      <c r="A2230" s="194">
        <v>36055</v>
      </c>
      <c r="B2230" s="195">
        <v>1018.87</v>
      </c>
      <c r="C2230" s="196">
        <f t="shared" si="68"/>
        <v>0.97454757623292654</v>
      </c>
      <c r="D2230" s="198">
        <f t="shared" si="69"/>
        <v>-2.5452423767073462E-2</v>
      </c>
    </row>
    <row r="2231" spans="1:4" outlineLevel="1" x14ac:dyDescent="0.25">
      <c r="A2231" s="194">
        <v>36056</v>
      </c>
      <c r="B2231" s="195">
        <v>1020.09</v>
      </c>
      <c r="C2231" s="196">
        <f t="shared" si="68"/>
        <v>1.0011974049682493</v>
      </c>
      <c r="D2231" s="198">
        <f t="shared" si="69"/>
        <v>1.1974049682492716E-3</v>
      </c>
    </row>
    <row r="2232" spans="1:4" outlineLevel="1" x14ac:dyDescent="0.25">
      <c r="A2232" s="194">
        <v>36059</v>
      </c>
      <c r="B2232" s="195">
        <v>1023.89</v>
      </c>
      <c r="C2232" s="196">
        <f t="shared" si="68"/>
        <v>1.0037251615053573</v>
      </c>
      <c r="D2232" s="198">
        <f t="shared" si="69"/>
        <v>3.7251615053572884E-3</v>
      </c>
    </row>
    <row r="2233" spans="1:4" outlineLevel="1" x14ac:dyDescent="0.25">
      <c r="A2233" s="194">
        <v>36060</v>
      </c>
      <c r="B2233" s="195">
        <v>1029.6300000000001</v>
      </c>
      <c r="C2233" s="196">
        <f t="shared" si="68"/>
        <v>1.0056060709646546</v>
      </c>
      <c r="D2233" s="198">
        <f t="shared" si="69"/>
        <v>5.606070964654597E-3</v>
      </c>
    </row>
    <row r="2234" spans="1:4" outlineLevel="1" x14ac:dyDescent="0.25">
      <c r="A2234" s="194">
        <v>36061</v>
      </c>
      <c r="B2234" s="195">
        <v>1066.0899999999999</v>
      </c>
      <c r="C2234" s="196">
        <f t="shared" si="68"/>
        <v>1.0354107786292162</v>
      </c>
      <c r="D2234" s="198">
        <f t="shared" si="69"/>
        <v>3.5410778629216155E-2</v>
      </c>
    </row>
    <row r="2235" spans="1:4" outlineLevel="1" x14ac:dyDescent="0.25">
      <c r="A2235" s="194">
        <v>36062</v>
      </c>
      <c r="B2235" s="195">
        <v>1042.72</v>
      </c>
      <c r="C2235" s="196">
        <f t="shared" si="68"/>
        <v>0.97807877383710573</v>
      </c>
      <c r="D2235" s="198">
        <f t="shared" si="69"/>
        <v>-2.192122616289427E-2</v>
      </c>
    </row>
    <row r="2236" spans="1:4" outlineLevel="1" x14ac:dyDescent="0.25">
      <c r="A2236" s="194">
        <v>36063</v>
      </c>
      <c r="B2236" s="195">
        <v>1044.75</v>
      </c>
      <c r="C2236" s="196">
        <f t="shared" si="68"/>
        <v>1.0019468313641247</v>
      </c>
      <c r="D2236" s="198">
        <f t="shared" si="69"/>
        <v>1.9468313641246571E-3</v>
      </c>
    </row>
    <row r="2237" spans="1:4" outlineLevel="1" x14ac:dyDescent="0.25">
      <c r="A2237" s="194">
        <v>36066</v>
      </c>
      <c r="B2237" s="195">
        <v>1048.69</v>
      </c>
      <c r="C2237" s="196">
        <f t="shared" si="68"/>
        <v>1.0037712371380714</v>
      </c>
      <c r="D2237" s="198">
        <f t="shared" si="69"/>
        <v>3.7712371380713705E-3</v>
      </c>
    </row>
    <row r="2238" spans="1:4" outlineLevel="1" x14ac:dyDescent="0.25">
      <c r="A2238" s="194">
        <v>36067</v>
      </c>
      <c r="B2238" s="195">
        <v>1049.02</v>
      </c>
      <c r="C2238" s="196">
        <f t="shared" si="68"/>
        <v>1.0003146783129429</v>
      </c>
      <c r="D2238" s="198">
        <f t="shared" si="69"/>
        <v>3.1467831294285098E-4</v>
      </c>
    </row>
    <row r="2239" spans="1:4" outlineLevel="1" x14ac:dyDescent="0.25">
      <c r="A2239" s="194">
        <v>36068</v>
      </c>
      <c r="B2239" s="195">
        <v>1017.01</v>
      </c>
      <c r="C2239" s="196">
        <f t="shared" si="68"/>
        <v>0.96948580579969879</v>
      </c>
      <c r="D2239" s="198">
        <f t="shared" si="69"/>
        <v>-3.0514194200301215E-2</v>
      </c>
    </row>
    <row r="2240" spans="1:4" outlineLevel="1" x14ac:dyDescent="0.25">
      <c r="A2240" s="194">
        <v>36069</v>
      </c>
      <c r="B2240" s="195">
        <v>986.39</v>
      </c>
      <c r="C2240" s="196">
        <f t="shared" si="68"/>
        <v>0.96989213478726855</v>
      </c>
      <c r="D2240" s="198">
        <f t="shared" si="69"/>
        <v>-3.0107865212731455E-2</v>
      </c>
    </row>
    <row r="2241" spans="1:4" outlineLevel="1" x14ac:dyDescent="0.25">
      <c r="A2241" s="194">
        <v>36070</v>
      </c>
      <c r="B2241" s="195">
        <v>1002.6</v>
      </c>
      <c r="C2241" s="196">
        <f t="shared" si="68"/>
        <v>1.0164336621417494</v>
      </c>
      <c r="D2241" s="198">
        <f t="shared" si="69"/>
        <v>1.643366214174935E-2</v>
      </c>
    </row>
    <row r="2242" spans="1:4" outlineLevel="1" x14ac:dyDescent="0.25">
      <c r="A2242" s="194">
        <v>36073</v>
      </c>
      <c r="B2242" s="195">
        <v>988.56</v>
      </c>
      <c r="C2242" s="196">
        <f t="shared" si="68"/>
        <v>0.98599640933572708</v>
      </c>
      <c r="D2242" s="198">
        <f t="shared" si="69"/>
        <v>-1.4003590664272925E-2</v>
      </c>
    </row>
    <row r="2243" spans="1:4" outlineLevel="1" x14ac:dyDescent="0.25">
      <c r="A2243" s="194">
        <v>36074</v>
      </c>
      <c r="B2243" s="195">
        <v>984.59</v>
      </c>
      <c r="C2243" s="196">
        <f t="shared" si="68"/>
        <v>0.99598405761916331</v>
      </c>
      <c r="D2243" s="198">
        <f t="shared" si="69"/>
        <v>-4.0159423808366901E-3</v>
      </c>
    </row>
    <row r="2244" spans="1:4" outlineLevel="1" x14ac:dyDescent="0.25">
      <c r="A2244" s="194">
        <v>36075</v>
      </c>
      <c r="B2244" s="195">
        <v>970.68</v>
      </c>
      <c r="C2244" s="196">
        <f t="shared" si="68"/>
        <v>0.98587229202002857</v>
      </c>
      <c r="D2244" s="198">
        <f t="shared" si="69"/>
        <v>-1.4127707979971427E-2</v>
      </c>
    </row>
    <row r="2245" spans="1:4" outlineLevel="1" x14ac:dyDescent="0.25">
      <c r="A2245" s="194">
        <v>36076</v>
      </c>
      <c r="B2245" s="195">
        <v>959.44</v>
      </c>
      <c r="C2245" s="196">
        <f t="shared" si="68"/>
        <v>0.98842048872955057</v>
      </c>
      <c r="D2245" s="198">
        <f t="shared" si="69"/>
        <v>-1.1579511270449427E-2</v>
      </c>
    </row>
    <row r="2246" spans="1:4" outlineLevel="1" x14ac:dyDescent="0.25">
      <c r="A2246" s="194">
        <v>36077</v>
      </c>
      <c r="B2246" s="195">
        <v>984.39</v>
      </c>
      <c r="C2246" s="196">
        <f t="shared" si="68"/>
        <v>1.0260047527724505</v>
      </c>
      <c r="D2246" s="198">
        <f t="shared" si="69"/>
        <v>2.6004752772450512E-2</v>
      </c>
    </row>
    <row r="2247" spans="1:4" outlineLevel="1" x14ac:dyDescent="0.25">
      <c r="A2247" s="194">
        <v>36080</v>
      </c>
      <c r="B2247" s="195">
        <v>997.71</v>
      </c>
      <c r="C2247" s="196">
        <f t="shared" si="68"/>
        <v>1.0135312223813733</v>
      </c>
      <c r="D2247" s="198">
        <f t="shared" si="69"/>
        <v>1.3531222381373276E-2</v>
      </c>
    </row>
    <row r="2248" spans="1:4" outlineLevel="1" x14ac:dyDescent="0.25">
      <c r="A2248" s="194">
        <v>36081</v>
      </c>
      <c r="B2248" s="195">
        <v>994.8</v>
      </c>
      <c r="C2248" s="196">
        <f t="shared" si="68"/>
        <v>0.99708332080464257</v>
      </c>
      <c r="D2248" s="198">
        <f t="shared" si="69"/>
        <v>-2.91667919535743E-3</v>
      </c>
    </row>
    <row r="2249" spans="1:4" outlineLevel="1" x14ac:dyDescent="0.25">
      <c r="A2249" s="194">
        <v>36082</v>
      </c>
      <c r="B2249" s="195">
        <v>1005.53</v>
      </c>
      <c r="C2249" s="196">
        <f t="shared" si="68"/>
        <v>1.0107860876558101</v>
      </c>
      <c r="D2249" s="198">
        <f t="shared" si="69"/>
        <v>1.0786087655810128E-2</v>
      </c>
    </row>
    <row r="2250" spans="1:4" outlineLevel="1" x14ac:dyDescent="0.25">
      <c r="A2250" s="194">
        <v>36083</v>
      </c>
      <c r="B2250" s="195">
        <v>1047.49</v>
      </c>
      <c r="C2250" s="196">
        <f t="shared" si="68"/>
        <v>1.0417292373176334</v>
      </c>
      <c r="D2250" s="198">
        <f t="shared" si="69"/>
        <v>4.172923731763345E-2</v>
      </c>
    </row>
    <row r="2251" spans="1:4" outlineLevel="1" x14ac:dyDescent="0.25">
      <c r="A2251" s="194">
        <v>36084</v>
      </c>
      <c r="B2251" s="195">
        <v>1056.42</v>
      </c>
      <c r="C2251" s="196">
        <f t="shared" si="68"/>
        <v>1.008525141051466</v>
      </c>
      <c r="D2251" s="198">
        <f t="shared" si="69"/>
        <v>8.5251410514659565E-3</v>
      </c>
    </row>
    <row r="2252" spans="1:4" outlineLevel="1" x14ac:dyDescent="0.25">
      <c r="A2252" s="194">
        <v>36087</v>
      </c>
      <c r="B2252" s="195">
        <v>1062.3900000000001</v>
      </c>
      <c r="C2252" s="196">
        <f t="shared" si="68"/>
        <v>1.00565116146987</v>
      </c>
      <c r="D2252" s="198">
        <f t="shared" si="69"/>
        <v>5.6511614698699919E-3</v>
      </c>
    </row>
    <row r="2253" spans="1:4" outlineLevel="1" x14ac:dyDescent="0.25">
      <c r="A2253" s="194">
        <v>36088</v>
      </c>
      <c r="B2253" s="195">
        <v>1063.93</v>
      </c>
      <c r="C2253" s="196">
        <f t="shared" si="68"/>
        <v>1.0014495618369901</v>
      </c>
      <c r="D2253" s="198">
        <f t="shared" si="69"/>
        <v>1.4495618369900765E-3</v>
      </c>
    </row>
    <row r="2254" spans="1:4" outlineLevel="1" x14ac:dyDescent="0.25">
      <c r="A2254" s="194">
        <v>36089</v>
      </c>
      <c r="B2254" s="195">
        <v>1069.92</v>
      </c>
      <c r="C2254" s="196">
        <f t="shared" si="68"/>
        <v>1.0056300696474392</v>
      </c>
      <c r="D2254" s="198">
        <f t="shared" si="69"/>
        <v>5.6300696474391732E-3</v>
      </c>
    </row>
    <row r="2255" spans="1:4" outlineLevel="1" x14ac:dyDescent="0.25">
      <c r="A2255" s="194">
        <v>36090</v>
      </c>
      <c r="B2255" s="195">
        <v>1078.48</v>
      </c>
      <c r="C2255" s="196">
        <f t="shared" si="68"/>
        <v>1.0080005981755644</v>
      </c>
      <c r="D2255" s="198">
        <f t="shared" si="69"/>
        <v>8.0005981755644218E-3</v>
      </c>
    </row>
    <row r="2256" spans="1:4" outlineLevel="1" x14ac:dyDescent="0.25">
      <c r="A2256" s="194">
        <v>36091</v>
      </c>
      <c r="B2256" s="195">
        <v>1070.67</v>
      </c>
      <c r="C2256" s="196">
        <f t="shared" si="68"/>
        <v>0.99275832653363993</v>
      </c>
      <c r="D2256" s="198">
        <f t="shared" si="69"/>
        <v>-7.2416734663600657E-3</v>
      </c>
    </row>
    <row r="2257" spans="1:4" outlineLevel="1" x14ac:dyDescent="0.25">
      <c r="A2257" s="194">
        <v>36094</v>
      </c>
      <c r="B2257" s="195">
        <v>1072.32</v>
      </c>
      <c r="C2257" s="196">
        <f t="shared" si="68"/>
        <v>1.0015410910924933</v>
      </c>
      <c r="D2257" s="198">
        <f t="shared" si="69"/>
        <v>1.5410910924933408E-3</v>
      </c>
    </row>
    <row r="2258" spans="1:4" outlineLevel="1" x14ac:dyDescent="0.25">
      <c r="A2258" s="194">
        <v>36095</v>
      </c>
      <c r="B2258" s="195">
        <v>1065.3399999999999</v>
      </c>
      <c r="C2258" s="196">
        <f t="shared" si="68"/>
        <v>0.99349074903014023</v>
      </c>
      <c r="D2258" s="198">
        <f t="shared" si="69"/>
        <v>-6.50925096985977E-3</v>
      </c>
    </row>
    <row r="2259" spans="1:4" outlineLevel="1" x14ac:dyDescent="0.25">
      <c r="A2259" s="194">
        <v>36096</v>
      </c>
      <c r="B2259" s="195">
        <v>1068.0899999999999</v>
      </c>
      <c r="C2259" s="196">
        <f t="shared" si="68"/>
        <v>1.0025813355360731</v>
      </c>
      <c r="D2259" s="198">
        <f t="shared" si="69"/>
        <v>2.5813355360730927E-3</v>
      </c>
    </row>
    <row r="2260" spans="1:4" outlineLevel="1" x14ac:dyDescent="0.25">
      <c r="A2260" s="194">
        <v>36097</v>
      </c>
      <c r="B2260" s="195">
        <v>1085.93</v>
      </c>
      <c r="C2260" s="196">
        <f t="shared" si="68"/>
        <v>1.0167027123182504</v>
      </c>
      <c r="D2260" s="198">
        <f t="shared" si="69"/>
        <v>1.6702712318250379E-2</v>
      </c>
    </row>
    <row r="2261" spans="1:4" outlineLevel="1" x14ac:dyDescent="0.25">
      <c r="A2261" s="194">
        <v>36098</v>
      </c>
      <c r="B2261" s="195">
        <v>1098.67</v>
      </c>
      <c r="C2261" s="196">
        <f t="shared" si="68"/>
        <v>1.011731879587082</v>
      </c>
      <c r="D2261" s="198">
        <f t="shared" si="69"/>
        <v>1.1731879587081995E-2</v>
      </c>
    </row>
    <row r="2262" spans="1:4" outlineLevel="1" x14ac:dyDescent="0.25">
      <c r="A2262" s="194">
        <v>36101</v>
      </c>
      <c r="B2262" s="195">
        <v>1111.5999999999999</v>
      </c>
      <c r="C2262" s="196">
        <f t="shared" si="68"/>
        <v>1.0117687749733768</v>
      </c>
      <c r="D2262" s="198">
        <f t="shared" si="69"/>
        <v>1.1768774973376805E-2</v>
      </c>
    </row>
    <row r="2263" spans="1:4" outlineLevel="1" x14ac:dyDescent="0.25">
      <c r="A2263" s="194">
        <v>36102</v>
      </c>
      <c r="B2263" s="195">
        <v>1110.8399999999999</v>
      </c>
      <c r="C2263" s="196">
        <f t="shared" si="68"/>
        <v>0.99931630082763589</v>
      </c>
      <c r="D2263" s="198">
        <f t="shared" si="69"/>
        <v>-6.8369917236410505E-4</v>
      </c>
    </row>
    <row r="2264" spans="1:4" outlineLevel="1" x14ac:dyDescent="0.25">
      <c r="A2264" s="194">
        <v>36103</v>
      </c>
      <c r="B2264" s="195">
        <v>1118.67</v>
      </c>
      <c r="C2264" s="196">
        <f t="shared" si="68"/>
        <v>1.0070487198876528</v>
      </c>
      <c r="D2264" s="198">
        <f t="shared" si="69"/>
        <v>7.0487198876527657E-3</v>
      </c>
    </row>
    <row r="2265" spans="1:4" outlineLevel="1" x14ac:dyDescent="0.25">
      <c r="A2265" s="194">
        <v>36104</v>
      </c>
      <c r="B2265" s="195">
        <v>1133.8499999999999</v>
      </c>
      <c r="C2265" s="196">
        <f t="shared" si="68"/>
        <v>1.0135696854300194</v>
      </c>
      <c r="D2265" s="198">
        <f t="shared" si="69"/>
        <v>1.3569685430019351E-2</v>
      </c>
    </row>
    <row r="2266" spans="1:4" outlineLevel="1" x14ac:dyDescent="0.25">
      <c r="A2266" s="194">
        <v>36105</v>
      </c>
      <c r="B2266" s="195">
        <v>1141.01</v>
      </c>
      <c r="C2266" s="196">
        <f t="shared" si="68"/>
        <v>1.0063147682674076</v>
      </c>
      <c r="D2266" s="198">
        <f t="shared" si="69"/>
        <v>6.3147682674076222E-3</v>
      </c>
    </row>
    <row r="2267" spans="1:4" outlineLevel="1" x14ac:dyDescent="0.25">
      <c r="A2267" s="194">
        <v>36108</v>
      </c>
      <c r="B2267" s="195">
        <v>1130.2</v>
      </c>
      <c r="C2267" s="196">
        <f t="shared" si="68"/>
        <v>0.99052593754655971</v>
      </c>
      <c r="D2267" s="198">
        <f t="shared" si="69"/>
        <v>-9.4740624534402906E-3</v>
      </c>
    </row>
    <row r="2268" spans="1:4" outlineLevel="1" x14ac:dyDescent="0.25">
      <c r="A2268" s="194">
        <v>36109</v>
      </c>
      <c r="B2268" s="195">
        <v>1128.26</v>
      </c>
      <c r="C2268" s="196">
        <f t="shared" si="68"/>
        <v>0.99828348964784985</v>
      </c>
      <c r="D2268" s="198">
        <f t="shared" si="69"/>
        <v>-1.7165103521501468E-3</v>
      </c>
    </row>
    <row r="2269" spans="1:4" outlineLevel="1" x14ac:dyDescent="0.25">
      <c r="A2269" s="194">
        <v>36110</v>
      </c>
      <c r="B2269" s="195">
        <v>1120.97</v>
      </c>
      <c r="C2269" s="196">
        <f t="shared" ref="C2269:C2332" si="70">B2269/B2268</f>
        <v>0.99353872334391014</v>
      </c>
      <c r="D2269" s="198">
        <f t="shared" ref="D2269:D2332" si="71">C2269-1</f>
        <v>-6.4612766560898649E-3</v>
      </c>
    </row>
    <row r="2270" spans="1:4" outlineLevel="1" x14ac:dyDescent="0.25">
      <c r="A2270" s="194">
        <v>36111</v>
      </c>
      <c r="B2270" s="195">
        <v>1117.69</v>
      </c>
      <c r="C2270" s="196">
        <f t="shared" si="70"/>
        <v>0.99707396272870819</v>
      </c>
      <c r="D2270" s="198">
        <f t="shared" si="71"/>
        <v>-2.9260372712918148E-3</v>
      </c>
    </row>
    <row r="2271" spans="1:4" outlineLevel="1" x14ac:dyDescent="0.25">
      <c r="A2271" s="194">
        <v>36112</v>
      </c>
      <c r="B2271" s="195">
        <v>1125.72</v>
      </c>
      <c r="C2271" s="196">
        <f t="shared" si="70"/>
        <v>1.0071844608075584</v>
      </c>
      <c r="D2271" s="198">
        <f t="shared" si="71"/>
        <v>7.1844608075584127E-3</v>
      </c>
    </row>
    <row r="2272" spans="1:4" outlineLevel="1" x14ac:dyDescent="0.25">
      <c r="A2272" s="194">
        <v>36115</v>
      </c>
      <c r="B2272" s="195">
        <v>1135.8699999999999</v>
      </c>
      <c r="C2272" s="196">
        <f t="shared" si="70"/>
        <v>1.0090164516931386</v>
      </c>
      <c r="D2272" s="198">
        <f t="shared" si="71"/>
        <v>9.016451693138583E-3</v>
      </c>
    </row>
    <row r="2273" spans="1:4" outlineLevel="1" x14ac:dyDescent="0.25">
      <c r="A2273" s="194">
        <v>36116</v>
      </c>
      <c r="B2273" s="195">
        <v>1139.32</v>
      </c>
      <c r="C2273" s="196">
        <f t="shared" si="70"/>
        <v>1.0030373194115525</v>
      </c>
      <c r="D2273" s="198">
        <f t="shared" si="71"/>
        <v>3.0373194115524971E-3</v>
      </c>
    </row>
    <row r="2274" spans="1:4" outlineLevel="1" x14ac:dyDescent="0.25">
      <c r="A2274" s="194">
        <v>36117</v>
      </c>
      <c r="B2274" s="195">
        <v>1144.48</v>
      </c>
      <c r="C2274" s="196">
        <f t="shared" si="70"/>
        <v>1.0045290173085701</v>
      </c>
      <c r="D2274" s="198">
        <f t="shared" si="71"/>
        <v>4.529017308570138E-3</v>
      </c>
    </row>
    <row r="2275" spans="1:4" outlineLevel="1" x14ac:dyDescent="0.25">
      <c r="A2275" s="194">
        <v>36118</v>
      </c>
      <c r="B2275" s="195">
        <v>1152.6099999999999</v>
      </c>
      <c r="C2275" s="196">
        <f t="shared" si="70"/>
        <v>1.0071036627988255</v>
      </c>
      <c r="D2275" s="198">
        <f t="shared" si="71"/>
        <v>7.1036627988254608E-3</v>
      </c>
    </row>
    <row r="2276" spans="1:4" outlineLevel="1" x14ac:dyDescent="0.25">
      <c r="A2276" s="194">
        <v>36119</v>
      </c>
      <c r="B2276" s="195">
        <v>1163.55</v>
      </c>
      <c r="C2276" s="196">
        <f t="shared" si="70"/>
        <v>1.0094915018956976</v>
      </c>
      <c r="D2276" s="198">
        <f t="shared" si="71"/>
        <v>9.491501895697585E-3</v>
      </c>
    </row>
    <row r="2277" spans="1:4" outlineLevel="1" x14ac:dyDescent="0.25">
      <c r="A2277" s="194">
        <v>36122</v>
      </c>
      <c r="B2277" s="195">
        <v>1188.21</v>
      </c>
      <c r="C2277" s="196">
        <f t="shared" si="70"/>
        <v>1.0211937604744104</v>
      </c>
      <c r="D2277" s="198">
        <f t="shared" si="71"/>
        <v>2.119376047441035E-2</v>
      </c>
    </row>
    <row r="2278" spans="1:4" outlineLevel="1" x14ac:dyDescent="0.25">
      <c r="A2278" s="194">
        <v>36123</v>
      </c>
      <c r="B2278" s="195">
        <v>1182.99</v>
      </c>
      <c r="C2278" s="196">
        <f t="shared" si="70"/>
        <v>0.99560683717524678</v>
      </c>
      <c r="D2278" s="198">
        <f t="shared" si="71"/>
        <v>-4.3931628247532162E-3</v>
      </c>
    </row>
    <row r="2279" spans="1:4" outlineLevel="1" x14ac:dyDescent="0.25">
      <c r="A2279" s="194">
        <v>36124</v>
      </c>
      <c r="B2279" s="195">
        <v>1186.8699999999999</v>
      </c>
      <c r="C2279" s="196">
        <f t="shared" si="70"/>
        <v>1.0032798248505903</v>
      </c>
      <c r="D2279" s="198">
        <f t="shared" si="71"/>
        <v>3.2798248505903072E-3</v>
      </c>
    </row>
    <row r="2280" spans="1:4" outlineLevel="1" x14ac:dyDescent="0.25">
      <c r="A2280" s="194">
        <v>36126</v>
      </c>
      <c r="B2280" s="195">
        <v>1192.33</v>
      </c>
      <c r="C2280" s="196">
        <f t="shared" si="70"/>
        <v>1.0046003353357993</v>
      </c>
      <c r="D2280" s="198">
        <f t="shared" si="71"/>
        <v>4.6003353357992882E-3</v>
      </c>
    </row>
    <row r="2281" spans="1:4" outlineLevel="1" x14ac:dyDescent="0.25">
      <c r="A2281" s="194">
        <v>36129</v>
      </c>
      <c r="B2281" s="195">
        <v>1163.6300000000001</v>
      </c>
      <c r="C2281" s="196">
        <f t="shared" si="70"/>
        <v>0.97592948260968038</v>
      </c>
      <c r="D2281" s="198">
        <f t="shared" si="71"/>
        <v>-2.4070517390319623E-2</v>
      </c>
    </row>
    <row r="2282" spans="1:4" outlineLevel="1" x14ac:dyDescent="0.25">
      <c r="A2282" s="194">
        <v>36130</v>
      </c>
      <c r="B2282" s="195">
        <v>1175.28</v>
      </c>
      <c r="C2282" s="196">
        <f t="shared" si="70"/>
        <v>1.0100117735018863</v>
      </c>
      <c r="D2282" s="198">
        <f t="shared" si="71"/>
        <v>1.0011773501886312E-2</v>
      </c>
    </row>
    <row r="2283" spans="1:4" outlineLevel="1" x14ac:dyDescent="0.25">
      <c r="A2283" s="194">
        <v>36131</v>
      </c>
      <c r="B2283" s="195">
        <v>1171.25</v>
      </c>
      <c r="C2283" s="196">
        <f t="shared" si="70"/>
        <v>0.99657102988224089</v>
      </c>
      <c r="D2283" s="198">
        <f t="shared" si="71"/>
        <v>-3.4289701177591114E-3</v>
      </c>
    </row>
    <row r="2284" spans="1:4" outlineLevel="1" x14ac:dyDescent="0.25">
      <c r="A2284" s="194">
        <v>36132</v>
      </c>
      <c r="B2284" s="195">
        <v>1150.1400000000001</v>
      </c>
      <c r="C2284" s="196">
        <f t="shared" si="70"/>
        <v>0.98197652081109932</v>
      </c>
      <c r="D2284" s="198">
        <f t="shared" si="71"/>
        <v>-1.8023479188900682E-2</v>
      </c>
    </row>
    <row r="2285" spans="1:4" outlineLevel="1" x14ac:dyDescent="0.25">
      <c r="A2285" s="194">
        <v>36133</v>
      </c>
      <c r="B2285" s="195">
        <v>1176.74</v>
      </c>
      <c r="C2285" s="196">
        <f t="shared" si="70"/>
        <v>1.0231276192463525</v>
      </c>
      <c r="D2285" s="198">
        <f t="shared" si="71"/>
        <v>2.3127619246352538E-2</v>
      </c>
    </row>
    <row r="2286" spans="1:4" outlineLevel="1" x14ac:dyDescent="0.25">
      <c r="A2286" s="194">
        <v>36136</v>
      </c>
      <c r="B2286" s="195">
        <v>1187.7</v>
      </c>
      <c r="C2286" s="196">
        <f t="shared" si="70"/>
        <v>1.0093138671244286</v>
      </c>
      <c r="D2286" s="198">
        <f t="shared" si="71"/>
        <v>9.3138671244286098E-3</v>
      </c>
    </row>
    <row r="2287" spans="1:4" outlineLevel="1" x14ac:dyDescent="0.25">
      <c r="A2287" s="194">
        <v>36137</v>
      </c>
      <c r="B2287" s="195">
        <v>1181.3800000000001</v>
      </c>
      <c r="C2287" s="196">
        <f t="shared" si="70"/>
        <v>0.99467879094047329</v>
      </c>
      <c r="D2287" s="198">
        <f t="shared" si="71"/>
        <v>-5.3212090595267103E-3</v>
      </c>
    </row>
    <row r="2288" spans="1:4" outlineLevel="1" x14ac:dyDescent="0.25">
      <c r="A2288" s="194">
        <v>36138</v>
      </c>
      <c r="B2288" s="195">
        <v>1183.49</v>
      </c>
      <c r="C2288" s="196">
        <f t="shared" si="70"/>
        <v>1.0017860468265924</v>
      </c>
      <c r="D2288" s="198">
        <f t="shared" si="71"/>
        <v>1.7860468265924467E-3</v>
      </c>
    </row>
    <row r="2289" spans="1:4" outlineLevel="1" x14ac:dyDescent="0.25">
      <c r="A2289" s="194">
        <v>36139</v>
      </c>
      <c r="B2289" s="195">
        <v>1165.02</v>
      </c>
      <c r="C2289" s="196">
        <f t="shared" si="70"/>
        <v>0.98439361549316007</v>
      </c>
      <c r="D2289" s="198">
        <f t="shared" si="71"/>
        <v>-1.5606384506839932E-2</v>
      </c>
    </row>
    <row r="2290" spans="1:4" outlineLevel="1" x14ac:dyDescent="0.25">
      <c r="A2290" s="194">
        <v>36140</v>
      </c>
      <c r="B2290" s="195">
        <v>1166.46</v>
      </c>
      <c r="C2290" s="196">
        <f t="shared" si="70"/>
        <v>1.0012360302827419</v>
      </c>
      <c r="D2290" s="198">
        <f t="shared" si="71"/>
        <v>1.2360302827418845E-3</v>
      </c>
    </row>
    <row r="2291" spans="1:4" outlineLevel="1" x14ac:dyDescent="0.25">
      <c r="A2291" s="194">
        <v>36143</v>
      </c>
      <c r="B2291" s="195">
        <v>1141.2</v>
      </c>
      <c r="C2291" s="196">
        <f t="shared" si="70"/>
        <v>0.97834473535311972</v>
      </c>
      <c r="D2291" s="198">
        <f t="shared" si="71"/>
        <v>-2.1655264646880279E-2</v>
      </c>
    </row>
    <row r="2292" spans="1:4" outlineLevel="1" x14ac:dyDescent="0.25">
      <c r="A2292" s="194">
        <v>36144</v>
      </c>
      <c r="B2292" s="195">
        <v>1162.83</v>
      </c>
      <c r="C2292" s="196">
        <f t="shared" si="70"/>
        <v>1.0189537329127234</v>
      </c>
      <c r="D2292" s="198">
        <f t="shared" si="71"/>
        <v>1.8953732912723398E-2</v>
      </c>
    </row>
    <row r="2293" spans="1:4" outlineLevel="1" x14ac:dyDescent="0.25">
      <c r="A2293" s="194">
        <v>36145</v>
      </c>
      <c r="B2293" s="195">
        <v>1161.94</v>
      </c>
      <c r="C2293" s="196">
        <f t="shared" si="70"/>
        <v>0.99923462586964573</v>
      </c>
      <c r="D2293" s="198">
        <f t="shared" si="71"/>
        <v>-7.6537413035426827E-4</v>
      </c>
    </row>
    <row r="2294" spans="1:4" outlineLevel="1" x14ac:dyDescent="0.25">
      <c r="A2294" s="194">
        <v>36146</v>
      </c>
      <c r="B2294" s="195">
        <v>1179.98</v>
      </c>
      <c r="C2294" s="196">
        <f t="shared" si="70"/>
        <v>1.0155257586450246</v>
      </c>
      <c r="D2294" s="198">
        <f t="shared" si="71"/>
        <v>1.552575864502459E-2</v>
      </c>
    </row>
    <row r="2295" spans="1:4" outlineLevel="1" x14ac:dyDescent="0.25">
      <c r="A2295" s="194">
        <v>36147</v>
      </c>
      <c r="B2295" s="195">
        <v>1188.03</v>
      </c>
      <c r="C2295" s="196">
        <f t="shared" si="70"/>
        <v>1.0068221495279581</v>
      </c>
      <c r="D2295" s="198">
        <f t="shared" si="71"/>
        <v>6.8221495279581212E-3</v>
      </c>
    </row>
    <row r="2296" spans="1:4" outlineLevel="1" x14ac:dyDescent="0.25">
      <c r="A2296" s="194">
        <v>36150</v>
      </c>
      <c r="B2296" s="195">
        <v>1202.8399999999999</v>
      </c>
      <c r="C2296" s="196">
        <f t="shared" si="70"/>
        <v>1.0124660151679672</v>
      </c>
      <c r="D2296" s="198">
        <f t="shared" si="71"/>
        <v>1.2466015167967193E-2</v>
      </c>
    </row>
    <row r="2297" spans="1:4" outlineLevel="1" x14ac:dyDescent="0.25">
      <c r="A2297" s="194">
        <v>36151</v>
      </c>
      <c r="B2297" s="195">
        <v>1203.57</v>
      </c>
      <c r="C2297" s="196">
        <f t="shared" si="70"/>
        <v>1.0006068970104087</v>
      </c>
      <c r="D2297" s="198">
        <f t="shared" si="71"/>
        <v>6.0689701040872457E-4</v>
      </c>
    </row>
    <row r="2298" spans="1:4" outlineLevel="1" x14ac:dyDescent="0.25">
      <c r="A2298" s="194">
        <v>36152</v>
      </c>
      <c r="B2298" s="195">
        <v>1228.54</v>
      </c>
      <c r="C2298" s="196">
        <f t="shared" si="70"/>
        <v>1.0207466121621509</v>
      </c>
      <c r="D2298" s="198">
        <f t="shared" si="71"/>
        <v>2.0746612162150901E-2</v>
      </c>
    </row>
    <row r="2299" spans="1:4" outlineLevel="1" x14ac:dyDescent="0.25">
      <c r="A2299" s="194">
        <v>36153</v>
      </c>
      <c r="B2299" s="195">
        <v>1226.27</v>
      </c>
      <c r="C2299" s="196">
        <f t="shared" si="70"/>
        <v>0.99815227831409647</v>
      </c>
      <c r="D2299" s="198">
        <f t="shared" si="71"/>
        <v>-1.847721685903525E-3</v>
      </c>
    </row>
    <row r="2300" spans="1:4" outlineLevel="1" x14ac:dyDescent="0.25">
      <c r="A2300" s="194">
        <v>36157</v>
      </c>
      <c r="B2300" s="195">
        <v>1225.49</v>
      </c>
      <c r="C2300" s="196">
        <f t="shared" si="70"/>
        <v>0.99936392474740476</v>
      </c>
      <c r="D2300" s="198">
        <f t="shared" si="71"/>
        <v>-6.3607525259523623E-4</v>
      </c>
    </row>
    <row r="2301" spans="1:4" outlineLevel="1" x14ac:dyDescent="0.25">
      <c r="A2301" s="194">
        <v>36158</v>
      </c>
      <c r="B2301" s="195">
        <v>1241.81</v>
      </c>
      <c r="C2301" s="196">
        <f t="shared" si="70"/>
        <v>1.0133171221307395</v>
      </c>
      <c r="D2301" s="198">
        <f t="shared" si="71"/>
        <v>1.3317122130739545E-2</v>
      </c>
    </row>
    <row r="2302" spans="1:4" outlineLevel="1" x14ac:dyDescent="0.25">
      <c r="A2302" s="194">
        <v>36159</v>
      </c>
      <c r="B2302" s="195">
        <v>1231.93</v>
      </c>
      <c r="C2302" s="196">
        <f t="shared" si="70"/>
        <v>0.99204387144571238</v>
      </c>
      <c r="D2302" s="198">
        <f t="shared" si="71"/>
        <v>-7.9561285542876226E-3</v>
      </c>
    </row>
    <row r="2303" spans="1:4" outlineLevel="1" x14ac:dyDescent="0.25">
      <c r="A2303" s="194">
        <v>36160</v>
      </c>
      <c r="B2303" s="195">
        <v>1229.23</v>
      </c>
      <c r="C2303" s="196">
        <f t="shared" si="70"/>
        <v>0.99780831703100015</v>
      </c>
      <c r="D2303" s="198">
        <f t="shared" si="71"/>
        <v>-2.1916829689998529E-3</v>
      </c>
    </row>
    <row r="2304" spans="1:4" outlineLevel="1" x14ac:dyDescent="0.25">
      <c r="A2304" s="194">
        <v>36164</v>
      </c>
      <c r="B2304" s="195">
        <v>1228.0999999999999</v>
      </c>
      <c r="C2304" s="196">
        <f t="shared" si="70"/>
        <v>0.99908072533211845</v>
      </c>
      <c r="D2304" s="198">
        <f t="shared" si="71"/>
        <v>-9.1927466788155332E-4</v>
      </c>
    </row>
    <row r="2305" spans="1:4" outlineLevel="1" x14ac:dyDescent="0.25">
      <c r="A2305" s="194">
        <v>36165</v>
      </c>
      <c r="B2305" s="195">
        <v>1244.78</v>
      </c>
      <c r="C2305" s="196">
        <f t="shared" si="70"/>
        <v>1.0135819558667862</v>
      </c>
      <c r="D2305" s="198">
        <f t="shared" si="71"/>
        <v>1.3581955866786233E-2</v>
      </c>
    </row>
    <row r="2306" spans="1:4" outlineLevel="1" x14ac:dyDescent="0.25">
      <c r="A2306" s="194">
        <v>36166</v>
      </c>
      <c r="B2306" s="195">
        <v>1272.3399999999999</v>
      </c>
      <c r="C2306" s="196">
        <f t="shared" si="70"/>
        <v>1.0221404585549254</v>
      </c>
      <c r="D2306" s="198">
        <f t="shared" si="71"/>
        <v>2.2140458554925413E-2</v>
      </c>
    </row>
    <row r="2307" spans="1:4" outlineLevel="1" x14ac:dyDescent="0.25">
      <c r="A2307" s="194">
        <v>36167</v>
      </c>
      <c r="B2307" s="195">
        <v>1269.73</v>
      </c>
      <c r="C2307" s="196">
        <f t="shared" si="70"/>
        <v>0.99794866152129158</v>
      </c>
      <c r="D2307" s="198">
        <f t="shared" si="71"/>
        <v>-2.0513384787084199E-3</v>
      </c>
    </row>
    <row r="2308" spans="1:4" outlineLevel="1" x14ac:dyDescent="0.25">
      <c r="A2308" s="194">
        <v>36168</v>
      </c>
      <c r="B2308" s="195">
        <v>1275.0899999999999</v>
      </c>
      <c r="C2308" s="196">
        <f t="shared" si="70"/>
        <v>1.0042213698975373</v>
      </c>
      <c r="D2308" s="198">
        <f t="shared" si="71"/>
        <v>4.2213698975372971E-3</v>
      </c>
    </row>
    <row r="2309" spans="1:4" outlineLevel="1" x14ac:dyDescent="0.25">
      <c r="A2309" s="194">
        <v>36171</v>
      </c>
      <c r="B2309" s="195">
        <v>1263.8800000000001</v>
      </c>
      <c r="C2309" s="196">
        <f t="shared" si="70"/>
        <v>0.99120846371628679</v>
      </c>
      <c r="D2309" s="198">
        <f t="shared" si="71"/>
        <v>-8.7915362837132083E-3</v>
      </c>
    </row>
    <row r="2310" spans="1:4" outlineLevel="1" x14ac:dyDescent="0.25">
      <c r="A2310" s="194">
        <v>36172</v>
      </c>
      <c r="B2310" s="195">
        <v>1239.51</v>
      </c>
      <c r="C2310" s="196">
        <f t="shared" si="70"/>
        <v>0.98071810614931787</v>
      </c>
      <c r="D2310" s="198">
        <f t="shared" si="71"/>
        <v>-1.928189385068213E-2</v>
      </c>
    </row>
    <row r="2311" spans="1:4" outlineLevel="1" x14ac:dyDescent="0.25">
      <c r="A2311" s="194">
        <v>36173</v>
      </c>
      <c r="B2311" s="195">
        <v>1234.4000000000001</v>
      </c>
      <c r="C2311" s="196">
        <f t="shared" si="70"/>
        <v>0.99587740316738071</v>
      </c>
      <c r="D2311" s="198">
        <f t="shared" si="71"/>
        <v>-4.1225968326192852E-3</v>
      </c>
    </row>
    <row r="2312" spans="1:4" outlineLevel="1" x14ac:dyDescent="0.25">
      <c r="A2312" s="194">
        <v>36174</v>
      </c>
      <c r="B2312" s="195">
        <v>1212.19</v>
      </c>
      <c r="C2312" s="196">
        <f t="shared" si="70"/>
        <v>0.98200745301360981</v>
      </c>
      <c r="D2312" s="198">
        <f t="shared" si="71"/>
        <v>-1.799254698639019E-2</v>
      </c>
    </row>
    <row r="2313" spans="1:4" outlineLevel="1" x14ac:dyDescent="0.25">
      <c r="A2313" s="194">
        <v>36175</v>
      </c>
      <c r="B2313" s="195">
        <v>1243.26</v>
      </c>
      <c r="C2313" s="196">
        <f t="shared" si="70"/>
        <v>1.0256312954239846</v>
      </c>
      <c r="D2313" s="198">
        <f t="shared" si="71"/>
        <v>2.5631295423984568E-2</v>
      </c>
    </row>
    <row r="2314" spans="1:4" outlineLevel="1" x14ac:dyDescent="0.25">
      <c r="A2314" s="194">
        <v>36179</v>
      </c>
      <c r="B2314" s="195">
        <v>1252</v>
      </c>
      <c r="C2314" s="196">
        <f t="shared" si="70"/>
        <v>1.0070299052491032</v>
      </c>
      <c r="D2314" s="198">
        <f t="shared" si="71"/>
        <v>7.0299052491031855E-3</v>
      </c>
    </row>
    <row r="2315" spans="1:4" outlineLevel="1" x14ac:dyDescent="0.25">
      <c r="A2315" s="194">
        <v>36180</v>
      </c>
      <c r="B2315" s="195">
        <v>1256.6199999999999</v>
      </c>
      <c r="C2315" s="196">
        <f t="shared" si="70"/>
        <v>1.0036900958466453</v>
      </c>
      <c r="D2315" s="198">
        <f t="shared" si="71"/>
        <v>3.6900958466452582E-3</v>
      </c>
    </row>
    <row r="2316" spans="1:4" outlineLevel="1" x14ac:dyDescent="0.25">
      <c r="A2316" s="194">
        <v>36181</v>
      </c>
      <c r="B2316" s="195">
        <v>1235.1600000000001</v>
      </c>
      <c r="C2316" s="196">
        <f t="shared" si="70"/>
        <v>0.98292244274323204</v>
      </c>
      <c r="D2316" s="198">
        <f t="shared" si="71"/>
        <v>-1.7077557256767961E-2</v>
      </c>
    </row>
    <row r="2317" spans="1:4" outlineLevel="1" x14ac:dyDescent="0.25">
      <c r="A2317" s="194">
        <v>36182</v>
      </c>
      <c r="B2317" s="195">
        <v>1225.19</v>
      </c>
      <c r="C2317" s="196">
        <f t="shared" si="70"/>
        <v>0.99192817124906896</v>
      </c>
      <c r="D2317" s="198">
        <f t="shared" si="71"/>
        <v>-8.0718287509310427E-3</v>
      </c>
    </row>
    <row r="2318" spans="1:4" outlineLevel="1" x14ac:dyDescent="0.25">
      <c r="A2318" s="194">
        <v>36185</v>
      </c>
      <c r="B2318" s="195">
        <v>1233.98</v>
      </c>
      <c r="C2318" s="196">
        <f t="shared" si="70"/>
        <v>1.0071743974403971</v>
      </c>
      <c r="D2318" s="198">
        <f t="shared" si="71"/>
        <v>7.1743974403970512E-3</v>
      </c>
    </row>
    <row r="2319" spans="1:4" outlineLevel="1" x14ac:dyDescent="0.25">
      <c r="A2319" s="194">
        <v>36186</v>
      </c>
      <c r="B2319" s="195">
        <v>1252.31</v>
      </c>
      <c r="C2319" s="196">
        <f t="shared" si="70"/>
        <v>1.0148543736527333</v>
      </c>
      <c r="D2319" s="198">
        <f t="shared" si="71"/>
        <v>1.4854373652733344E-2</v>
      </c>
    </row>
    <row r="2320" spans="1:4" outlineLevel="1" x14ac:dyDescent="0.25">
      <c r="A2320" s="194">
        <v>36187</v>
      </c>
      <c r="B2320" s="195">
        <v>1243.17</v>
      </c>
      <c r="C2320" s="196">
        <f t="shared" si="70"/>
        <v>0.99270148765082133</v>
      </c>
      <c r="D2320" s="198">
        <f t="shared" si="71"/>
        <v>-7.2985123491786652E-3</v>
      </c>
    </row>
    <row r="2321" spans="1:4" outlineLevel="1" x14ac:dyDescent="0.25">
      <c r="A2321" s="194">
        <v>36188</v>
      </c>
      <c r="B2321" s="195">
        <v>1265.3699999999999</v>
      </c>
      <c r="C2321" s="196">
        <f t="shared" si="70"/>
        <v>1.017857573783151</v>
      </c>
      <c r="D2321" s="198">
        <f t="shared" si="71"/>
        <v>1.7857573783151004E-2</v>
      </c>
    </row>
    <row r="2322" spans="1:4" outlineLevel="1" x14ac:dyDescent="0.25">
      <c r="A2322" s="194">
        <v>36189</v>
      </c>
      <c r="B2322" s="195">
        <v>1279.6400000000001</v>
      </c>
      <c r="C2322" s="196">
        <f t="shared" si="70"/>
        <v>1.0112773339023371</v>
      </c>
      <c r="D2322" s="198">
        <f t="shared" si="71"/>
        <v>1.1277333902337094E-2</v>
      </c>
    </row>
    <row r="2323" spans="1:4" outlineLevel="1" x14ac:dyDescent="0.25">
      <c r="A2323" s="194">
        <v>36192</v>
      </c>
      <c r="B2323" s="195">
        <v>1273</v>
      </c>
      <c r="C2323" s="196">
        <f t="shared" si="70"/>
        <v>0.99481104060517012</v>
      </c>
      <c r="D2323" s="198">
        <f t="shared" si="71"/>
        <v>-5.188959394829884E-3</v>
      </c>
    </row>
    <row r="2324" spans="1:4" outlineLevel="1" x14ac:dyDescent="0.25">
      <c r="A2324" s="194">
        <v>36193</v>
      </c>
      <c r="B2324" s="195">
        <v>1261.99</v>
      </c>
      <c r="C2324" s="196">
        <f t="shared" si="70"/>
        <v>0.99135113904163397</v>
      </c>
      <c r="D2324" s="198">
        <f t="shared" si="71"/>
        <v>-8.6488609583660336E-3</v>
      </c>
    </row>
    <row r="2325" spans="1:4" outlineLevel="1" x14ac:dyDescent="0.25">
      <c r="A2325" s="194">
        <v>36194</v>
      </c>
      <c r="B2325" s="195">
        <v>1272.07</v>
      </c>
      <c r="C2325" s="196">
        <f t="shared" si="70"/>
        <v>1.0079873850030507</v>
      </c>
      <c r="D2325" s="198">
        <f t="shared" si="71"/>
        <v>7.9873850030507398E-3</v>
      </c>
    </row>
    <row r="2326" spans="1:4" outlineLevel="1" x14ac:dyDescent="0.25">
      <c r="A2326" s="194">
        <v>36195</v>
      </c>
      <c r="B2326" s="195">
        <v>1248.49</v>
      </c>
      <c r="C2326" s="196">
        <f t="shared" si="70"/>
        <v>0.98146328425322515</v>
      </c>
      <c r="D2326" s="198">
        <f t="shared" si="71"/>
        <v>-1.8536715746774846E-2</v>
      </c>
    </row>
    <row r="2327" spans="1:4" outlineLevel="1" x14ac:dyDescent="0.25">
      <c r="A2327" s="194">
        <v>36196</v>
      </c>
      <c r="B2327" s="195">
        <v>1239.4000000000001</v>
      </c>
      <c r="C2327" s="196">
        <f t="shared" si="70"/>
        <v>0.99271920479939779</v>
      </c>
      <c r="D2327" s="198">
        <f t="shared" si="71"/>
        <v>-7.2807952006022081E-3</v>
      </c>
    </row>
    <row r="2328" spans="1:4" outlineLevel="1" x14ac:dyDescent="0.25">
      <c r="A2328" s="194">
        <v>36199</v>
      </c>
      <c r="B2328" s="195">
        <v>1243.77</v>
      </c>
      <c r="C2328" s="196">
        <f t="shared" si="70"/>
        <v>1.0035258996288525</v>
      </c>
      <c r="D2328" s="198">
        <f t="shared" si="71"/>
        <v>3.5258996288525246E-3</v>
      </c>
    </row>
    <row r="2329" spans="1:4" outlineLevel="1" x14ac:dyDescent="0.25">
      <c r="A2329" s="194">
        <v>36200</v>
      </c>
      <c r="B2329" s="195">
        <v>1216.1400000000001</v>
      </c>
      <c r="C2329" s="196">
        <f t="shared" si="70"/>
        <v>0.97778528184471414</v>
      </c>
      <c r="D2329" s="198">
        <f t="shared" si="71"/>
        <v>-2.2214718155285862E-2</v>
      </c>
    </row>
    <row r="2330" spans="1:4" outlineLevel="1" x14ac:dyDescent="0.25">
      <c r="A2330" s="194">
        <v>36201</v>
      </c>
      <c r="B2330" s="195">
        <v>1223.55</v>
      </c>
      <c r="C2330" s="196">
        <f t="shared" si="70"/>
        <v>1.0060930484977058</v>
      </c>
      <c r="D2330" s="198">
        <f t="shared" si="71"/>
        <v>6.0930484977057553E-3</v>
      </c>
    </row>
    <row r="2331" spans="1:4" outlineLevel="1" x14ac:dyDescent="0.25">
      <c r="A2331" s="194">
        <v>36202</v>
      </c>
      <c r="B2331" s="195">
        <v>1254.04</v>
      </c>
      <c r="C2331" s="196">
        <f t="shared" si="70"/>
        <v>1.0249192922234482</v>
      </c>
      <c r="D2331" s="198">
        <f t="shared" si="71"/>
        <v>2.4919292223448242E-2</v>
      </c>
    </row>
    <row r="2332" spans="1:4" outlineLevel="1" x14ac:dyDescent="0.25">
      <c r="A2332" s="194">
        <v>36203</v>
      </c>
      <c r="B2332" s="195">
        <v>1230.1300000000001</v>
      </c>
      <c r="C2332" s="196">
        <f t="shared" si="70"/>
        <v>0.9809336225319768</v>
      </c>
      <c r="D2332" s="198">
        <f t="shared" si="71"/>
        <v>-1.9066377468023199E-2</v>
      </c>
    </row>
    <row r="2333" spans="1:4" outlineLevel="1" x14ac:dyDescent="0.25">
      <c r="A2333" s="194">
        <v>36207</v>
      </c>
      <c r="B2333" s="195">
        <v>1241.8699999999999</v>
      </c>
      <c r="C2333" s="196">
        <f t="shared" ref="C2333:C2396" si="72">B2333/B2332</f>
        <v>1.0095437067626998</v>
      </c>
      <c r="D2333" s="198">
        <f t="shared" ref="D2333:D2396" si="73">C2333-1</f>
        <v>9.5437067626997774E-3</v>
      </c>
    </row>
    <row r="2334" spans="1:4" outlineLevel="1" x14ac:dyDescent="0.25">
      <c r="A2334" s="194">
        <v>36208</v>
      </c>
      <c r="B2334" s="195">
        <v>1224.03</v>
      </c>
      <c r="C2334" s="196">
        <f t="shared" si="72"/>
        <v>0.98563456722523302</v>
      </c>
      <c r="D2334" s="198">
        <f t="shared" si="73"/>
        <v>-1.4365432774766984E-2</v>
      </c>
    </row>
    <row r="2335" spans="1:4" outlineLevel="1" x14ac:dyDescent="0.25">
      <c r="A2335" s="194">
        <v>36209</v>
      </c>
      <c r="B2335" s="195">
        <v>1237.28</v>
      </c>
      <c r="C2335" s="196">
        <f t="shared" si="72"/>
        <v>1.0108248980825634</v>
      </c>
      <c r="D2335" s="198">
        <f t="shared" si="73"/>
        <v>1.0824898082563372E-2</v>
      </c>
    </row>
    <row r="2336" spans="1:4" outlineLevel="1" x14ac:dyDescent="0.25">
      <c r="A2336" s="194">
        <v>36210</v>
      </c>
      <c r="B2336" s="195">
        <v>1239.22</v>
      </c>
      <c r="C2336" s="196">
        <f t="shared" si="72"/>
        <v>1.0015679555153241</v>
      </c>
      <c r="D2336" s="198">
        <f t="shared" si="73"/>
        <v>1.567955515324071E-3</v>
      </c>
    </row>
    <row r="2337" spans="1:4" outlineLevel="1" x14ac:dyDescent="0.25">
      <c r="A2337" s="194">
        <v>36213</v>
      </c>
      <c r="B2337" s="195">
        <v>1272.1400000000001</v>
      </c>
      <c r="C2337" s="196">
        <f t="shared" si="72"/>
        <v>1.0265650973999774</v>
      </c>
      <c r="D2337" s="198">
        <f t="shared" si="73"/>
        <v>2.6565097399977367E-2</v>
      </c>
    </row>
    <row r="2338" spans="1:4" outlineLevel="1" x14ac:dyDescent="0.25">
      <c r="A2338" s="194">
        <v>36214</v>
      </c>
      <c r="B2338" s="195">
        <v>1271.18</v>
      </c>
      <c r="C2338" s="196">
        <f t="shared" si="72"/>
        <v>0.99924536607606074</v>
      </c>
      <c r="D2338" s="198">
        <f t="shared" si="73"/>
        <v>-7.5463392393926298E-4</v>
      </c>
    </row>
    <row r="2339" spans="1:4" outlineLevel="1" x14ac:dyDescent="0.25">
      <c r="A2339" s="194">
        <v>36215</v>
      </c>
      <c r="B2339" s="195">
        <v>1253.4100000000001</v>
      </c>
      <c r="C2339" s="196">
        <f t="shared" si="72"/>
        <v>0.98602086250570342</v>
      </c>
      <c r="D2339" s="198">
        <f t="shared" si="73"/>
        <v>-1.3979137494296578E-2</v>
      </c>
    </row>
    <row r="2340" spans="1:4" outlineLevel="1" x14ac:dyDescent="0.25">
      <c r="A2340" s="194">
        <v>36216</v>
      </c>
      <c r="B2340" s="195">
        <v>1245.02</v>
      </c>
      <c r="C2340" s="196">
        <f t="shared" si="72"/>
        <v>0.99330626052129778</v>
      </c>
      <c r="D2340" s="198">
        <f t="shared" si="73"/>
        <v>-6.6937394787022209E-3</v>
      </c>
    </row>
    <row r="2341" spans="1:4" outlineLevel="1" x14ac:dyDescent="0.25">
      <c r="A2341" s="194">
        <v>36217</v>
      </c>
      <c r="B2341" s="195">
        <v>1238.33</v>
      </c>
      <c r="C2341" s="196">
        <f t="shared" si="72"/>
        <v>0.99462659234389805</v>
      </c>
      <c r="D2341" s="198">
        <f t="shared" si="73"/>
        <v>-5.3734076561019473E-3</v>
      </c>
    </row>
    <row r="2342" spans="1:4" outlineLevel="1" x14ac:dyDescent="0.25">
      <c r="A2342" s="194">
        <v>36220</v>
      </c>
      <c r="B2342" s="195">
        <v>1236.1600000000001</v>
      </c>
      <c r="C2342" s="196">
        <f t="shared" si="72"/>
        <v>0.99824763996672949</v>
      </c>
      <c r="D2342" s="198">
        <f t="shared" si="73"/>
        <v>-1.7523600332705058E-3</v>
      </c>
    </row>
    <row r="2343" spans="1:4" outlineLevel="1" x14ac:dyDescent="0.25">
      <c r="A2343" s="194">
        <v>36221</v>
      </c>
      <c r="B2343" s="195">
        <v>1225.5</v>
      </c>
      <c r="C2343" s="196">
        <f t="shared" si="72"/>
        <v>0.99137652083872629</v>
      </c>
      <c r="D2343" s="198">
        <f t="shared" si="73"/>
        <v>-8.6234791612737061E-3</v>
      </c>
    </row>
    <row r="2344" spans="1:4" outlineLevel="1" x14ac:dyDescent="0.25">
      <c r="A2344" s="194">
        <v>36222</v>
      </c>
      <c r="B2344" s="195">
        <v>1227.7</v>
      </c>
      <c r="C2344" s="196">
        <f t="shared" si="72"/>
        <v>1.001795185638515</v>
      </c>
      <c r="D2344" s="198">
        <f t="shared" si="73"/>
        <v>1.7951856385149956E-3</v>
      </c>
    </row>
    <row r="2345" spans="1:4" outlineLevel="1" x14ac:dyDescent="0.25">
      <c r="A2345" s="194">
        <v>36223</v>
      </c>
      <c r="B2345" s="195">
        <v>1246.6400000000001</v>
      </c>
      <c r="C2345" s="196">
        <f t="shared" si="72"/>
        <v>1.0154272216339497</v>
      </c>
      <c r="D2345" s="198">
        <f t="shared" si="73"/>
        <v>1.5427221633949717E-2</v>
      </c>
    </row>
    <row r="2346" spans="1:4" outlineLevel="1" x14ac:dyDescent="0.25">
      <c r="A2346" s="194">
        <v>36224</v>
      </c>
      <c r="B2346" s="195">
        <v>1275.47</v>
      </c>
      <c r="C2346" s="196">
        <f t="shared" si="72"/>
        <v>1.0231261631264839</v>
      </c>
      <c r="D2346" s="198">
        <f t="shared" si="73"/>
        <v>2.3126163126483856E-2</v>
      </c>
    </row>
    <row r="2347" spans="1:4" outlineLevel="1" x14ac:dyDescent="0.25">
      <c r="A2347" s="194">
        <v>36227</v>
      </c>
      <c r="B2347" s="195">
        <v>1282.73</v>
      </c>
      <c r="C2347" s="196">
        <f t="shared" si="72"/>
        <v>1.0056920194124519</v>
      </c>
      <c r="D2347" s="198">
        <f t="shared" si="73"/>
        <v>5.6920194124518986E-3</v>
      </c>
    </row>
    <row r="2348" spans="1:4" outlineLevel="1" x14ac:dyDescent="0.25">
      <c r="A2348" s="194">
        <v>36228</v>
      </c>
      <c r="B2348" s="195">
        <v>1279.8399999999999</v>
      </c>
      <c r="C2348" s="196">
        <f t="shared" si="72"/>
        <v>0.99774699274204226</v>
      </c>
      <c r="D2348" s="198">
        <f t="shared" si="73"/>
        <v>-2.2530072579577398E-3</v>
      </c>
    </row>
    <row r="2349" spans="1:4" outlineLevel="1" x14ac:dyDescent="0.25">
      <c r="A2349" s="194">
        <v>36229</v>
      </c>
      <c r="B2349" s="195">
        <v>1286.8399999999999</v>
      </c>
      <c r="C2349" s="196">
        <f t="shared" si="72"/>
        <v>1.0054694336792098</v>
      </c>
      <c r="D2349" s="198">
        <f t="shared" si="73"/>
        <v>5.469433679209823E-3</v>
      </c>
    </row>
    <row r="2350" spans="1:4" outlineLevel="1" x14ac:dyDescent="0.25">
      <c r="A2350" s="194">
        <v>36230</v>
      </c>
      <c r="B2350" s="195">
        <v>1297.68</v>
      </c>
      <c r="C2350" s="196">
        <f t="shared" si="72"/>
        <v>1.0084237356625534</v>
      </c>
      <c r="D2350" s="198">
        <f t="shared" si="73"/>
        <v>8.4237356625533888E-3</v>
      </c>
    </row>
    <row r="2351" spans="1:4" outlineLevel="1" x14ac:dyDescent="0.25">
      <c r="A2351" s="194">
        <v>36231</v>
      </c>
      <c r="B2351" s="195">
        <v>1294.5899999999999</v>
      </c>
      <c r="C2351" s="196">
        <f t="shared" si="72"/>
        <v>0.99761882744590336</v>
      </c>
      <c r="D2351" s="198">
        <f t="shared" si="73"/>
        <v>-2.3811725540966444E-3</v>
      </c>
    </row>
    <row r="2352" spans="1:4" outlineLevel="1" x14ac:dyDescent="0.25">
      <c r="A2352" s="194">
        <v>36234</v>
      </c>
      <c r="B2352" s="195">
        <v>1307.26</v>
      </c>
      <c r="C2352" s="196">
        <f t="shared" si="72"/>
        <v>1.0097868823334029</v>
      </c>
      <c r="D2352" s="198">
        <f t="shared" si="73"/>
        <v>9.7868823334028576E-3</v>
      </c>
    </row>
    <row r="2353" spans="1:4" outlineLevel="1" x14ac:dyDescent="0.25">
      <c r="A2353" s="194">
        <v>36235</v>
      </c>
      <c r="B2353" s="195">
        <v>1306.3800000000001</v>
      </c>
      <c r="C2353" s="196">
        <f t="shared" si="72"/>
        <v>0.99932683628352437</v>
      </c>
      <c r="D2353" s="198">
        <f t="shared" si="73"/>
        <v>-6.7316371647563322E-4</v>
      </c>
    </row>
    <row r="2354" spans="1:4" outlineLevel="1" x14ac:dyDescent="0.25">
      <c r="A2354" s="194">
        <v>36236</v>
      </c>
      <c r="B2354" s="195">
        <v>1297.82</v>
      </c>
      <c r="C2354" s="196">
        <f t="shared" si="72"/>
        <v>0.99344754206279939</v>
      </c>
      <c r="D2354" s="198">
        <f t="shared" si="73"/>
        <v>-6.5524579372006064E-3</v>
      </c>
    </row>
    <row r="2355" spans="1:4" outlineLevel="1" x14ac:dyDescent="0.25">
      <c r="A2355" s="194">
        <v>36237</v>
      </c>
      <c r="B2355" s="195">
        <v>1316.55</v>
      </c>
      <c r="C2355" s="196">
        <f t="shared" si="72"/>
        <v>1.0144318934829175</v>
      </c>
      <c r="D2355" s="198">
        <f t="shared" si="73"/>
        <v>1.4431893482917513E-2</v>
      </c>
    </row>
    <row r="2356" spans="1:4" outlineLevel="1" x14ac:dyDescent="0.25">
      <c r="A2356" s="194">
        <v>36238</v>
      </c>
      <c r="B2356" s="195">
        <v>1299.29</v>
      </c>
      <c r="C2356" s="196">
        <f t="shared" si="72"/>
        <v>0.98688997759295127</v>
      </c>
      <c r="D2356" s="198">
        <f t="shared" si="73"/>
        <v>-1.3110022407048727E-2</v>
      </c>
    </row>
    <row r="2357" spans="1:4" outlineLevel="1" x14ac:dyDescent="0.25">
      <c r="A2357" s="194">
        <v>36241</v>
      </c>
      <c r="B2357" s="195">
        <v>1297.01</v>
      </c>
      <c r="C2357" s="196">
        <f t="shared" si="72"/>
        <v>0.99824519545290125</v>
      </c>
      <c r="D2357" s="198">
        <f t="shared" si="73"/>
        <v>-1.7548045470987539E-3</v>
      </c>
    </row>
    <row r="2358" spans="1:4" outlineLevel="1" x14ac:dyDescent="0.25">
      <c r="A2358" s="194">
        <v>36242</v>
      </c>
      <c r="B2358" s="195">
        <v>1262.1400000000001</v>
      </c>
      <c r="C2358" s="196">
        <f t="shared" si="72"/>
        <v>0.97311508777881439</v>
      </c>
      <c r="D2358" s="198">
        <f t="shared" si="73"/>
        <v>-2.6884912221185608E-2</v>
      </c>
    </row>
    <row r="2359" spans="1:4" outlineLevel="1" x14ac:dyDescent="0.25">
      <c r="A2359" s="194">
        <v>36243</v>
      </c>
      <c r="B2359" s="195">
        <v>1268.5899999999999</v>
      </c>
      <c r="C2359" s="196">
        <f t="shared" si="72"/>
        <v>1.0051103681049645</v>
      </c>
      <c r="D2359" s="198">
        <f t="shared" si="73"/>
        <v>5.1103681049644578E-3</v>
      </c>
    </row>
    <row r="2360" spans="1:4" outlineLevel="1" x14ac:dyDescent="0.25">
      <c r="A2360" s="194">
        <v>36244</v>
      </c>
      <c r="B2360" s="195">
        <v>1289.99</v>
      </c>
      <c r="C2360" s="196">
        <f t="shared" si="72"/>
        <v>1.0168691224114963</v>
      </c>
      <c r="D2360" s="198">
        <f t="shared" si="73"/>
        <v>1.6869122411496296E-2</v>
      </c>
    </row>
    <row r="2361" spans="1:4" outlineLevel="1" x14ac:dyDescent="0.25">
      <c r="A2361" s="194">
        <v>36245</v>
      </c>
      <c r="B2361" s="195">
        <v>1282.8</v>
      </c>
      <c r="C2361" s="196">
        <f t="shared" si="72"/>
        <v>0.99442631338227427</v>
      </c>
      <c r="D2361" s="198">
        <f t="shared" si="73"/>
        <v>-5.573686617725726E-3</v>
      </c>
    </row>
    <row r="2362" spans="1:4" outlineLevel="1" x14ac:dyDescent="0.25">
      <c r="A2362" s="194">
        <v>36248</v>
      </c>
      <c r="B2362" s="195">
        <v>1310.17</v>
      </c>
      <c r="C2362" s="196">
        <f t="shared" si="72"/>
        <v>1.0213361396944185</v>
      </c>
      <c r="D2362" s="198">
        <f t="shared" si="73"/>
        <v>2.1336139694418499E-2</v>
      </c>
    </row>
    <row r="2363" spans="1:4" outlineLevel="1" x14ac:dyDescent="0.25">
      <c r="A2363" s="194">
        <v>36249</v>
      </c>
      <c r="B2363" s="195">
        <v>1300.75</v>
      </c>
      <c r="C2363" s="196">
        <f t="shared" si="72"/>
        <v>0.99281009334666492</v>
      </c>
      <c r="D2363" s="198">
        <f t="shared" si="73"/>
        <v>-7.1899066533350764E-3</v>
      </c>
    </row>
    <row r="2364" spans="1:4" outlineLevel="1" x14ac:dyDescent="0.25">
      <c r="A2364" s="194">
        <v>36250</v>
      </c>
      <c r="B2364" s="195">
        <v>1286.3699999999999</v>
      </c>
      <c r="C2364" s="196">
        <f t="shared" si="72"/>
        <v>0.98894483951566392</v>
      </c>
      <c r="D2364" s="198">
        <f t="shared" si="73"/>
        <v>-1.105516048433608E-2</v>
      </c>
    </row>
    <row r="2365" spans="1:4" outlineLevel="1" x14ac:dyDescent="0.25">
      <c r="A2365" s="194">
        <v>36251</v>
      </c>
      <c r="B2365" s="195">
        <v>1293.72</v>
      </c>
      <c r="C2365" s="196">
        <f t="shared" si="72"/>
        <v>1.0057137526528139</v>
      </c>
      <c r="D2365" s="198">
        <f t="shared" si="73"/>
        <v>5.7137526528139304E-3</v>
      </c>
    </row>
    <row r="2366" spans="1:4" outlineLevel="1" x14ac:dyDescent="0.25">
      <c r="A2366" s="194">
        <v>36255</v>
      </c>
      <c r="B2366" s="195">
        <v>1321.12</v>
      </c>
      <c r="C2366" s="196">
        <f t="shared" si="72"/>
        <v>1.0211792350740498</v>
      </c>
      <c r="D2366" s="198">
        <f t="shared" si="73"/>
        <v>2.117923507404984E-2</v>
      </c>
    </row>
    <row r="2367" spans="1:4" outlineLevel="1" x14ac:dyDescent="0.25">
      <c r="A2367" s="194">
        <v>36256</v>
      </c>
      <c r="B2367" s="195">
        <v>1317.89</v>
      </c>
      <c r="C2367" s="196">
        <f t="shared" si="72"/>
        <v>0.99755510475959808</v>
      </c>
      <c r="D2367" s="198">
        <f t="shared" si="73"/>
        <v>-2.4448952404019231E-3</v>
      </c>
    </row>
    <row r="2368" spans="1:4" outlineLevel="1" x14ac:dyDescent="0.25">
      <c r="A2368" s="194">
        <v>36257</v>
      </c>
      <c r="B2368" s="195">
        <v>1326.89</v>
      </c>
      <c r="C2368" s="196">
        <f t="shared" si="72"/>
        <v>1.0068290980279082</v>
      </c>
      <c r="D2368" s="198">
        <f t="shared" si="73"/>
        <v>6.8290980279082092E-3</v>
      </c>
    </row>
    <row r="2369" spans="1:4" outlineLevel="1" x14ac:dyDescent="0.25">
      <c r="A2369" s="194">
        <v>36258</v>
      </c>
      <c r="B2369" s="195">
        <v>1343.98</v>
      </c>
      <c r="C2369" s="196">
        <f t="shared" si="72"/>
        <v>1.0128797413500741</v>
      </c>
      <c r="D2369" s="198">
        <f t="shared" si="73"/>
        <v>1.2879741350074081E-2</v>
      </c>
    </row>
    <row r="2370" spans="1:4" outlineLevel="1" x14ac:dyDescent="0.25">
      <c r="A2370" s="194">
        <v>36259</v>
      </c>
      <c r="B2370" s="195">
        <v>1348.35</v>
      </c>
      <c r="C2370" s="196">
        <f t="shared" si="72"/>
        <v>1.0032515364811976</v>
      </c>
      <c r="D2370" s="198">
        <f t="shared" si="73"/>
        <v>3.2515364811975811E-3</v>
      </c>
    </row>
    <row r="2371" spans="1:4" outlineLevel="1" x14ac:dyDescent="0.25">
      <c r="A2371" s="194">
        <v>36262</v>
      </c>
      <c r="B2371" s="195">
        <v>1358.63</v>
      </c>
      <c r="C2371" s="196">
        <f t="shared" si="72"/>
        <v>1.007624133199837</v>
      </c>
      <c r="D2371" s="198">
        <f t="shared" si="73"/>
        <v>7.6241331998370132E-3</v>
      </c>
    </row>
    <row r="2372" spans="1:4" outlineLevel="1" x14ac:dyDescent="0.25">
      <c r="A2372" s="194">
        <v>36263</v>
      </c>
      <c r="B2372" s="195">
        <v>1349.82</v>
      </c>
      <c r="C2372" s="196">
        <f t="shared" si="72"/>
        <v>0.99351552667024856</v>
      </c>
      <c r="D2372" s="198">
        <f t="shared" si="73"/>
        <v>-6.484473329751439E-3</v>
      </c>
    </row>
    <row r="2373" spans="1:4" outlineLevel="1" x14ac:dyDescent="0.25">
      <c r="A2373" s="194">
        <v>36264</v>
      </c>
      <c r="B2373" s="195">
        <v>1328.44</v>
      </c>
      <c r="C2373" s="196">
        <f t="shared" si="72"/>
        <v>0.98416085107643991</v>
      </c>
      <c r="D2373" s="198">
        <f t="shared" si="73"/>
        <v>-1.5839148923560087E-2</v>
      </c>
    </row>
    <row r="2374" spans="1:4" outlineLevel="1" x14ac:dyDescent="0.25">
      <c r="A2374" s="194">
        <v>36265</v>
      </c>
      <c r="B2374" s="195">
        <v>1322.85</v>
      </c>
      <c r="C2374" s="196">
        <f t="shared" si="72"/>
        <v>0.99579205684863437</v>
      </c>
      <c r="D2374" s="198">
        <f t="shared" si="73"/>
        <v>-4.207943151365634E-3</v>
      </c>
    </row>
    <row r="2375" spans="1:4" outlineLevel="1" x14ac:dyDescent="0.25">
      <c r="A2375" s="194">
        <v>36266</v>
      </c>
      <c r="B2375" s="195">
        <v>1319</v>
      </c>
      <c r="C2375" s="196">
        <f t="shared" si="72"/>
        <v>0.99708961711456334</v>
      </c>
      <c r="D2375" s="198">
        <f t="shared" si="73"/>
        <v>-2.9103828854366576E-3</v>
      </c>
    </row>
    <row r="2376" spans="1:4" outlineLevel="1" x14ac:dyDescent="0.25">
      <c r="A2376" s="194">
        <v>36269</v>
      </c>
      <c r="B2376" s="195">
        <v>1289.48</v>
      </c>
      <c r="C2376" s="196">
        <f t="shared" si="72"/>
        <v>0.9776194086429113</v>
      </c>
      <c r="D2376" s="198">
        <f t="shared" si="73"/>
        <v>-2.2380591357088697E-2</v>
      </c>
    </row>
    <row r="2377" spans="1:4" outlineLevel="1" x14ac:dyDescent="0.25">
      <c r="A2377" s="194">
        <v>36270</v>
      </c>
      <c r="B2377" s="195">
        <v>1306.17</v>
      </c>
      <c r="C2377" s="196">
        <f t="shared" si="72"/>
        <v>1.0129432019108477</v>
      </c>
      <c r="D2377" s="198">
        <f t="shared" si="73"/>
        <v>1.2943201910847746E-2</v>
      </c>
    </row>
    <row r="2378" spans="1:4" outlineLevel="1" x14ac:dyDescent="0.25">
      <c r="A2378" s="194">
        <v>36271</v>
      </c>
      <c r="B2378" s="195">
        <v>1336.12</v>
      </c>
      <c r="C2378" s="196">
        <f t="shared" si="72"/>
        <v>1.0229296339680132</v>
      </c>
      <c r="D2378" s="198">
        <f t="shared" si="73"/>
        <v>2.2929633968013174E-2</v>
      </c>
    </row>
    <row r="2379" spans="1:4" outlineLevel="1" x14ac:dyDescent="0.25">
      <c r="A2379" s="194">
        <v>36272</v>
      </c>
      <c r="B2379" s="195">
        <v>1358.82</v>
      </c>
      <c r="C2379" s="196">
        <f t="shared" si="72"/>
        <v>1.0169894919617999</v>
      </c>
      <c r="D2379" s="198">
        <f t="shared" si="73"/>
        <v>1.6989491961799885E-2</v>
      </c>
    </row>
    <row r="2380" spans="1:4" outlineLevel="1" x14ac:dyDescent="0.25">
      <c r="A2380" s="194">
        <v>36273</v>
      </c>
      <c r="B2380" s="195">
        <v>1356.85</v>
      </c>
      <c r="C2380" s="196">
        <f t="shared" si="72"/>
        <v>0.99855021268453514</v>
      </c>
      <c r="D2380" s="198">
        <f t="shared" si="73"/>
        <v>-1.4497873154648566E-3</v>
      </c>
    </row>
    <row r="2381" spans="1:4" outlineLevel="1" x14ac:dyDescent="0.25">
      <c r="A2381" s="194">
        <v>36276</v>
      </c>
      <c r="B2381" s="195">
        <v>1360.04</v>
      </c>
      <c r="C2381" s="196">
        <f t="shared" si="72"/>
        <v>1.0023510336441022</v>
      </c>
      <c r="D2381" s="198">
        <f t="shared" si="73"/>
        <v>2.3510336441021629E-3</v>
      </c>
    </row>
    <row r="2382" spans="1:4" outlineLevel="1" x14ac:dyDescent="0.25">
      <c r="A2382" s="194">
        <v>36277</v>
      </c>
      <c r="B2382" s="195">
        <v>1362.8</v>
      </c>
      <c r="C2382" s="196">
        <f t="shared" si="72"/>
        <v>1.00202935207788</v>
      </c>
      <c r="D2382" s="198">
        <f t="shared" si="73"/>
        <v>2.02935207788002E-3</v>
      </c>
    </row>
    <row r="2383" spans="1:4" outlineLevel="1" x14ac:dyDescent="0.25">
      <c r="A2383" s="194">
        <v>36278</v>
      </c>
      <c r="B2383" s="195">
        <v>1350.91</v>
      </c>
      <c r="C2383" s="196">
        <f t="shared" si="72"/>
        <v>0.99127531552685655</v>
      </c>
      <c r="D2383" s="198">
        <f t="shared" si="73"/>
        <v>-8.7246844731434514E-3</v>
      </c>
    </row>
    <row r="2384" spans="1:4" outlineLevel="1" x14ac:dyDescent="0.25">
      <c r="A2384" s="194">
        <v>36279</v>
      </c>
      <c r="B2384" s="195">
        <v>1342.83</v>
      </c>
      <c r="C2384" s="196">
        <f t="shared" si="72"/>
        <v>0.99401884655528483</v>
      </c>
      <c r="D2384" s="198">
        <f t="shared" si="73"/>
        <v>-5.9811534447151704E-3</v>
      </c>
    </row>
    <row r="2385" spans="1:4" outlineLevel="1" x14ac:dyDescent="0.25">
      <c r="A2385" s="194">
        <v>36280</v>
      </c>
      <c r="B2385" s="195">
        <v>1335.18</v>
      </c>
      <c r="C2385" s="196">
        <f t="shared" si="72"/>
        <v>0.99430307633877713</v>
      </c>
      <c r="D2385" s="198">
        <f t="shared" si="73"/>
        <v>-5.6969236612228746E-3</v>
      </c>
    </row>
    <row r="2386" spans="1:4" outlineLevel="1" x14ac:dyDescent="0.25">
      <c r="A2386" s="194">
        <v>36283</v>
      </c>
      <c r="B2386" s="195">
        <v>1354.63</v>
      </c>
      <c r="C2386" s="196">
        <f t="shared" si="72"/>
        <v>1.0145673242559057</v>
      </c>
      <c r="D2386" s="198">
        <f t="shared" si="73"/>
        <v>1.4567324255905678E-2</v>
      </c>
    </row>
    <row r="2387" spans="1:4" outlineLevel="1" x14ac:dyDescent="0.25">
      <c r="A2387" s="194">
        <v>36284</v>
      </c>
      <c r="B2387" s="195">
        <v>1332</v>
      </c>
      <c r="C2387" s="196">
        <f t="shared" si="72"/>
        <v>0.98329433129341581</v>
      </c>
      <c r="D2387" s="198">
        <f t="shared" si="73"/>
        <v>-1.6705668706584187E-2</v>
      </c>
    </row>
    <row r="2388" spans="1:4" outlineLevel="1" x14ac:dyDescent="0.25">
      <c r="A2388" s="194">
        <v>36285</v>
      </c>
      <c r="B2388" s="195">
        <v>1347.31</v>
      </c>
      <c r="C2388" s="196">
        <f t="shared" si="72"/>
        <v>1.011493993993994</v>
      </c>
      <c r="D2388" s="198">
        <f t="shared" si="73"/>
        <v>1.1493993993993978E-2</v>
      </c>
    </row>
    <row r="2389" spans="1:4" outlineLevel="1" x14ac:dyDescent="0.25">
      <c r="A2389" s="194">
        <v>36286</v>
      </c>
      <c r="B2389" s="195">
        <v>1332.05</v>
      </c>
      <c r="C2389" s="196">
        <f t="shared" si="72"/>
        <v>0.98867372764990979</v>
      </c>
      <c r="D2389" s="198">
        <f t="shared" si="73"/>
        <v>-1.1326272350090205E-2</v>
      </c>
    </row>
    <row r="2390" spans="1:4" outlineLevel="1" x14ac:dyDescent="0.25">
      <c r="A2390" s="194">
        <v>36287</v>
      </c>
      <c r="B2390" s="195">
        <v>1345</v>
      </c>
      <c r="C2390" s="196">
        <f t="shared" si="72"/>
        <v>1.0097218572876394</v>
      </c>
      <c r="D2390" s="198">
        <f t="shared" si="73"/>
        <v>9.7218572876394127E-3</v>
      </c>
    </row>
    <row r="2391" spans="1:4" outlineLevel="1" x14ac:dyDescent="0.25">
      <c r="A2391" s="194">
        <v>36290</v>
      </c>
      <c r="B2391" s="195">
        <v>1340.3</v>
      </c>
      <c r="C2391" s="196">
        <f t="shared" si="72"/>
        <v>0.99650557620817837</v>
      </c>
      <c r="D2391" s="198">
        <f t="shared" si="73"/>
        <v>-3.4944237918216325E-3</v>
      </c>
    </row>
    <row r="2392" spans="1:4" outlineLevel="1" x14ac:dyDescent="0.25">
      <c r="A2392" s="194">
        <v>36291</v>
      </c>
      <c r="B2392" s="195">
        <v>1355.61</v>
      </c>
      <c r="C2392" s="196">
        <f t="shared" si="72"/>
        <v>1.0114228157875103</v>
      </c>
      <c r="D2392" s="198">
        <f t="shared" si="73"/>
        <v>1.1422815787510254E-2</v>
      </c>
    </row>
    <row r="2393" spans="1:4" outlineLevel="1" x14ac:dyDescent="0.25">
      <c r="A2393" s="194">
        <v>36292</v>
      </c>
      <c r="B2393" s="195">
        <v>1364</v>
      </c>
      <c r="C2393" s="196">
        <f t="shared" si="72"/>
        <v>1.0061890956838619</v>
      </c>
      <c r="D2393" s="198">
        <f t="shared" si="73"/>
        <v>6.1890956838619449E-3</v>
      </c>
    </row>
    <row r="2394" spans="1:4" outlineLevel="1" x14ac:dyDescent="0.25">
      <c r="A2394" s="194">
        <v>36293</v>
      </c>
      <c r="B2394" s="195">
        <v>1367.56</v>
      </c>
      <c r="C2394" s="196">
        <f t="shared" si="72"/>
        <v>1.0026099706744869</v>
      </c>
      <c r="D2394" s="198">
        <f t="shared" si="73"/>
        <v>2.6099706744868723E-3</v>
      </c>
    </row>
    <row r="2395" spans="1:4" outlineLevel="1" x14ac:dyDescent="0.25">
      <c r="A2395" s="194">
        <v>36294</v>
      </c>
      <c r="B2395" s="195">
        <v>1337.8</v>
      </c>
      <c r="C2395" s="196">
        <f t="shared" si="72"/>
        <v>0.9782386147591331</v>
      </c>
      <c r="D2395" s="198">
        <f t="shared" si="73"/>
        <v>-2.1761385240866904E-2</v>
      </c>
    </row>
    <row r="2396" spans="1:4" outlineLevel="1" x14ac:dyDescent="0.25">
      <c r="A2396" s="194">
        <v>36297</v>
      </c>
      <c r="B2396" s="195">
        <v>1339.49</v>
      </c>
      <c r="C2396" s="196">
        <f t="shared" si="72"/>
        <v>1.0012632680520257</v>
      </c>
      <c r="D2396" s="198">
        <f t="shared" si="73"/>
        <v>1.2632680520257011E-3</v>
      </c>
    </row>
    <row r="2397" spans="1:4" outlineLevel="1" x14ac:dyDescent="0.25">
      <c r="A2397" s="194">
        <v>36298</v>
      </c>
      <c r="B2397" s="195">
        <v>1333.32</v>
      </c>
      <c r="C2397" s="196">
        <f t="shared" ref="C2397:C2460" si="74">B2397/B2396</f>
        <v>0.99539376927039391</v>
      </c>
      <c r="D2397" s="198">
        <f t="shared" ref="D2397:D2460" si="75">C2397-1</f>
        <v>-4.6062307296060867E-3</v>
      </c>
    </row>
    <row r="2398" spans="1:4" outlineLevel="1" x14ac:dyDescent="0.25">
      <c r="A2398" s="194">
        <v>36299</v>
      </c>
      <c r="B2398" s="195">
        <v>1344.23</v>
      </c>
      <c r="C2398" s="196">
        <f t="shared" si="74"/>
        <v>1.0081825818258183</v>
      </c>
      <c r="D2398" s="198">
        <f t="shared" si="75"/>
        <v>8.1825818258183247E-3</v>
      </c>
    </row>
    <row r="2399" spans="1:4" outlineLevel="1" x14ac:dyDescent="0.25">
      <c r="A2399" s="194">
        <v>36300</v>
      </c>
      <c r="B2399" s="195">
        <v>1338.83</v>
      </c>
      <c r="C2399" s="196">
        <f t="shared" si="74"/>
        <v>0.99598283031921608</v>
      </c>
      <c r="D2399" s="198">
        <f t="shared" si="75"/>
        <v>-4.0171696807839163E-3</v>
      </c>
    </row>
    <row r="2400" spans="1:4" outlineLevel="1" x14ac:dyDescent="0.25">
      <c r="A2400" s="194">
        <v>36301</v>
      </c>
      <c r="B2400" s="195">
        <v>1330.29</v>
      </c>
      <c r="C2400" s="196">
        <f t="shared" si="74"/>
        <v>0.99362129620638917</v>
      </c>
      <c r="D2400" s="198">
        <f t="shared" si="75"/>
        <v>-6.3787037936108293E-3</v>
      </c>
    </row>
    <row r="2401" spans="1:4" outlineLevel="1" x14ac:dyDescent="0.25">
      <c r="A2401" s="194">
        <v>36304</v>
      </c>
      <c r="B2401" s="195">
        <v>1306.6500000000001</v>
      </c>
      <c r="C2401" s="196">
        <f t="shared" si="74"/>
        <v>0.98222943869381873</v>
      </c>
      <c r="D2401" s="198">
        <f t="shared" si="75"/>
        <v>-1.7770561306181265E-2</v>
      </c>
    </row>
    <row r="2402" spans="1:4" outlineLevel="1" x14ac:dyDescent="0.25">
      <c r="A2402" s="194">
        <v>36305</v>
      </c>
      <c r="B2402" s="195">
        <v>1284.4000000000001</v>
      </c>
      <c r="C2402" s="196">
        <f t="shared" si="74"/>
        <v>0.98297172157808133</v>
      </c>
      <c r="D2402" s="198">
        <f t="shared" si="75"/>
        <v>-1.7028278421918674E-2</v>
      </c>
    </row>
    <row r="2403" spans="1:4" outlineLevel="1" x14ac:dyDescent="0.25">
      <c r="A2403" s="194">
        <v>36306</v>
      </c>
      <c r="B2403" s="195">
        <v>1304.76</v>
      </c>
      <c r="C2403" s="196">
        <f t="shared" si="74"/>
        <v>1.0158517595764558</v>
      </c>
      <c r="D2403" s="198">
        <f t="shared" si="75"/>
        <v>1.5851759576455793E-2</v>
      </c>
    </row>
    <row r="2404" spans="1:4" outlineLevel="1" x14ac:dyDescent="0.25">
      <c r="A2404" s="194">
        <v>36307</v>
      </c>
      <c r="B2404" s="195">
        <v>1281.4100000000001</v>
      </c>
      <c r="C2404" s="196">
        <f t="shared" si="74"/>
        <v>0.98210398847297598</v>
      </c>
      <c r="D2404" s="198">
        <f t="shared" si="75"/>
        <v>-1.7896011527024025E-2</v>
      </c>
    </row>
    <row r="2405" spans="1:4" outlineLevel="1" x14ac:dyDescent="0.25">
      <c r="A2405" s="194">
        <v>36308</v>
      </c>
      <c r="B2405" s="195">
        <v>1301.8399999999999</v>
      </c>
      <c r="C2405" s="196">
        <f t="shared" si="74"/>
        <v>1.0159433748761129</v>
      </c>
      <c r="D2405" s="198">
        <f t="shared" si="75"/>
        <v>1.5943374876112859E-2</v>
      </c>
    </row>
    <row r="2406" spans="1:4" outlineLevel="1" x14ac:dyDescent="0.25">
      <c r="A2406" s="194">
        <v>36312</v>
      </c>
      <c r="B2406" s="195">
        <v>1294.26</v>
      </c>
      <c r="C2406" s="196">
        <f t="shared" si="74"/>
        <v>0.99417747188594607</v>
      </c>
      <c r="D2406" s="198">
        <f t="shared" si="75"/>
        <v>-5.8225281140539265E-3</v>
      </c>
    </row>
    <row r="2407" spans="1:4" outlineLevel="1" x14ac:dyDescent="0.25">
      <c r="A2407" s="194">
        <v>36313</v>
      </c>
      <c r="B2407" s="195">
        <v>1294.81</v>
      </c>
      <c r="C2407" s="196">
        <f t="shared" si="74"/>
        <v>1.0004249532551419</v>
      </c>
      <c r="D2407" s="198">
        <f t="shared" si="75"/>
        <v>4.2495325514191329E-4</v>
      </c>
    </row>
    <row r="2408" spans="1:4" outlineLevel="1" x14ac:dyDescent="0.25">
      <c r="A2408" s="194">
        <v>36314</v>
      </c>
      <c r="B2408" s="195">
        <v>1299.54</v>
      </c>
      <c r="C2408" s="196">
        <f t="shared" si="74"/>
        <v>1.003653045620593</v>
      </c>
      <c r="D2408" s="198">
        <f t="shared" si="75"/>
        <v>3.6530456205929873E-3</v>
      </c>
    </row>
    <row r="2409" spans="1:4" outlineLevel="1" x14ac:dyDescent="0.25">
      <c r="A2409" s="194">
        <v>36315</v>
      </c>
      <c r="B2409" s="195">
        <v>1327.75</v>
      </c>
      <c r="C2409" s="196">
        <f t="shared" si="74"/>
        <v>1.0217076811794943</v>
      </c>
      <c r="D2409" s="198">
        <f t="shared" si="75"/>
        <v>2.1707681179494287E-2</v>
      </c>
    </row>
    <row r="2410" spans="1:4" outlineLevel="1" x14ac:dyDescent="0.25">
      <c r="A2410" s="194">
        <v>36318</v>
      </c>
      <c r="B2410" s="195">
        <v>1334.52</v>
      </c>
      <c r="C2410" s="196">
        <f t="shared" si="74"/>
        <v>1.0050988514404067</v>
      </c>
      <c r="D2410" s="198">
        <f t="shared" si="75"/>
        <v>5.0988514404066709E-3</v>
      </c>
    </row>
    <row r="2411" spans="1:4" outlineLevel="1" x14ac:dyDescent="0.25">
      <c r="A2411" s="194">
        <v>36319</v>
      </c>
      <c r="B2411" s="195">
        <v>1317.33</v>
      </c>
      <c r="C2411" s="196">
        <f t="shared" si="74"/>
        <v>0.98711896412193145</v>
      </c>
      <c r="D2411" s="198">
        <f t="shared" si="75"/>
        <v>-1.2881035878068547E-2</v>
      </c>
    </row>
    <row r="2412" spans="1:4" outlineLevel="1" x14ac:dyDescent="0.25">
      <c r="A2412" s="194">
        <v>36320</v>
      </c>
      <c r="B2412" s="195">
        <v>1318.64</v>
      </c>
      <c r="C2412" s="196">
        <f t="shared" si="74"/>
        <v>1.0009944357146654</v>
      </c>
      <c r="D2412" s="198">
        <f t="shared" si="75"/>
        <v>9.9443571466539815E-4</v>
      </c>
    </row>
    <row r="2413" spans="1:4" outlineLevel="1" x14ac:dyDescent="0.25">
      <c r="A2413" s="194">
        <v>36321</v>
      </c>
      <c r="B2413" s="195">
        <v>1302.82</v>
      </c>
      <c r="C2413" s="196">
        <f t="shared" si="74"/>
        <v>0.98800279075411013</v>
      </c>
      <c r="D2413" s="198">
        <f t="shared" si="75"/>
        <v>-1.1997209245889873E-2</v>
      </c>
    </row>
    <row r="2414" spans="1:4" outlineLevel="1" x14ac:dyDescent="0.25">
      <c r="A2414" s="194">
        <v>36322</v>
      </c>
      <c r="B2414" s="195">
        <v>1293.6400000000001</v>
      </c>
      <c r="C2414" s="196">
        <f t="shared" si="74"/>
        <v>0.99295374648838686</v>
      </c>
      <c r="D2414" s="198">
        <f t="shared" si="75"/>
        <v>-7.0462535116131431E-3</v>
      </c>
    </row>
    <row r="2415" spans="1:4" outlineLevel="1" x14ac:dyDescent="0.25">
      <c r="A2415" s="194">
        <v>36325</v>
      </c>
      <c r="B2415" s="195">
        <v>1294</v>
      </c>
      <c r="C2415" s="196">
        <f t="shared" si="74"/>
        <v>1.0002782845304721</v>
      </c>
      <c r="D2415" s="198">
        <f t="shared" si="75"/>
        <v>2.7828453047207269E-4</v>
      </c>
    </row>
    <row r="2416" spans="1:4" outlineLevel="1" x14ac:dyDescent="0.25">
      <c r="A2416" s="194">
        <v>36326</v>
      </c>
      <c r="B2416" s="195">
        <v>1301.1600000000001</v>
      </c>
      <c r="C2416" s="196">
        <f t="shared" si="74"/>
        <v>1.005533230293663</v>
      </c>
      <c r="D2416" s="198">
        <f t="shared" si="75"/>
        <v>5.5332302936630384E-3</v>
      </c>
    </row>
    <row r="2417" spans="1:4" outlineLevel="1" x14ac:dyDescent="0.25">
      <c r="A2417" s="194">
        <v>36327</v>
      </c>
      <c r="B2417" s="195">
        <v>1330.41</v>
      </c>
      <c r="C2417" s="196">
        <f t="shared" si="74"/>
        <v>1.0224799409757448</v>
      </c>
      <c r="D2417" s="198">
        <f t="shared" si="75"/>
        <v>2.2479940975744794E-2</v>
      </c>
    </row>
    <row r="2418" spans="1:4" outlineLevel="1" x14ac:dyDescent="0.25">
      <c r="A2418" s="194">
        <v>36328</v>
      </c>
      <c r="B2418" s="195">
        <v>1339.9</v>
      </c>
      <c r="C2418" s="196">
        <f t="shared" si="74"/>
        <v>1.0071331394081524</v>
      </c>
      <c r="D2418" s="198">
        <f t="shared" si="75"/>
        <v>7.1331394081524113E-3</v>
      </c>
    </row>
    <row r="2419" spans="1:4" outlineLevel="1" x14ac:dyDescent="0.25">
      <c r="A2419" s="194">
        <v>36329</v>
      </c>
      <c r="B2419" s="195">
        <v>1342.84</v>
      </c>
      <c r="C2419" s="196">
        <f t="shared" si="74"/>
        <v>1.0021941935965368</v>
      </c>
      <c r="D2419" s="198">
        <f t="shared" si="75"/>
        <v>2.1941935965368309E-3</v>
      </c>
    </row>
    <row r="2420" spans="1:4" outlineLevel="1" x14ac:dyDescent="0.25">
      <c r="A2420" s="194">
        <v>36332</v>
      </c>
      <c r="B2420" s="195">
        <v>1349</v>
      </c>
      <c r="C2420" s="196">
        <f t="shared" si="74"/>
        <v>1.0045872926037354</v>
      </c>
      <c r="D2420" s="198">
        <f t="shared" si="75"/>
        <v>4.5872926037353601E-3</v>
      </c>
    </row>
    <row r="2421" spans="1:4" outlineLevel="1" x14ac:dyDescent="0.25">
      <c r="A2421" s="194">
        <v>36333</v>
      </c>
      <c r="B2421" s="195">
        <v>1335.88</v>
      </c>
      <c r="C2421" s="196">
        <f t="shared" si="74"/>
        <v>0.99027427724240191</v>
      </c>
      <c r="D2421" s="198">
        <f t="shared" si="75"/>
        <v>-9.7257227575980876E-3</v>
      </c>
    </row>
    <row r="2422" spans="1:4" outlineLevel="1" x14ac:dyDescent="0.25">
      <c r="A2422" s="194">
        <v>36334</v>
      </c>
      <c r="B2422" s="195">
        <v>1333.06</v>
      </c>
      <c r="C2422" s="196">
        <f t="shared" si="74"/>
        <v>0.99788903194897738</v>
      </c>
      <c r="D2422" s="198">
        <f t="shared" si="75"/>
        <v>-2.1109680510226214E-3</v>
      </c>
    </row>
    <row r="2423" spans="1:4" outlineLevel="1" x14ac:dyDescent="0.25">
      <c r="A2423" s="194">
        <v>36335</v>
      </c>
      <c r="B2423" s="195">
        <v>1315.78</v>
      </c>
      <c r="C2423" s="196">
        <f t="shared" si="74"/>
        <v>0.98703734265524434</v>
      </c>
      <c r="D2423" s="198">
        <f t="shared" si="75"/>
        <v>-1.2962657344755657E-2</v>
      </c>
    </row>
    <row r="2424" spans="1:4" outlineLevel="1" x14ac:dyDescent="0.25">
      <c r="A2424" s="194">
        <v>36336</v>
      </c>
      <c r="B2424" s="195">
        <v>1315.31</v>
      </c>
      <c r="C2424" s="196">
        <f t="shared" si="74"/>
        <v>0.99964279742814144</v>
      </c>
      <c r="D2424" s="198">
        <f t="shared" si="75"/>
        <v>-3.5720257185856141E-4</v>
      </c>
    </row>
    <row r="2425" spans="1:4" outlineLevel="1" x14ac:dyDescent="0.25">
      <c r="A2425" s="194">
        <v>36339</v>
      </c>
      <c r="B2425" s="195">
        <v>1331.35</v>
      </c>
      <c r="C2425" s="196">
        <f t="shared" si="74"/>
        <v>1.012194843801081</v>
      </c>
      <c r="D2425" s="198">
        <f t="shared" si="75"/>
        <v>1.2194843801081046E-2</v>
      </c>
    </row>
    <row r="2426" spans="1:4" outlineLevel="1" x14ac:dyDescent="0.25">
      <c r="A2426" s="194">
        <v>36340</v>
      </c>
      <c r="B2426" s="195">
        <v>1351.45</v>
      </c>
      <c r="C2426" s="196">
        <f t="shared" si="74"/>
        <v>1.0150974574679836</v>
      </c>
      <c r="D2426" s="198">
        <f t="shared" si="75"/>
        <v>1.5097457467983633E-2</v>
      </c>
    </row>
    <row r="2427" spans="1:4" outlineLevel="1" x14ac:dyDescent="0.25">
      <c r="A2427" s="194">
        <v>36341</v>
      </c>
      <c r="B2427" s="195">
        <v>1372.71</v>
      </c>
      <c r="C2427" s="196">
        <f t="shared" si="74"/>
        <v>1.0157312516186319</v>
      </c>
      <c r="D2427" s="198">
        <f t="shared" si="75"/>
        <v>1.573125161863187E-2</v>
      </c>
    </row>
    <row r="2428" spans="1:4" outlineLevel="1" x14ac:dyDescent="0.25">
      <c r="A2428" s="194">
        <v>36342</v>
      </c>
      <c r="B2428" s="195">
        <v>1380.96</v>
      </c>
      <c r="C2428" s="196">
        <f t="shared" si="74"/>
        <v>1.0060100093974693</v>
      </c>
      <c r="D2428" s="198">
        <f t="shared" si="75"/>
        <v>6.0100093974693181E-3</v>
      </c>
    </row>
    <row r="2429" spans="1:4" outlineLevel="1" x14ac:dyDescent="0.25">
      <c r="A2429" s="194">
        <v>36343</v>
      </c>
      <c r="B2429" s="195">
        <v>1391.22</v>
      </c>
      <c r="C2429" s="196">
        <f t="shared" si="74"/>
        <v>1.0074296141814389</v>
      </c>
      <c r="D2429" s="198">
        <f t="shared" si="75"/>
        <v>7.4296141814389483E-3</v>
      </c>
    </row>
    <row r="2430" spans="1:4" outlineLevel="1" x14ac:dyDescent="0.25">
      <c r="A2430" s="194">
        <v>36347</v>
      </c>
      <c r="B2430" s="195">
        <v>1388.12</v>
      </c>
      <c r="C2430" s="196">
        <f t="shared" si="74"/>
        <v>0.99777173991173207</v>
      </c>
      <c r="D2430" s="198">
        <f t="shared" si="75"/>
        <v>-2.2282600882679304E-3</v>
      </c>
    </row>
    <row r="2431" spans="1:4" outlineLevel="1" x14ac:dyDescent="0.25">
      <c r="A2431" s="194">
        <v>36348</v>
      </c>
      <c r="B2431" s="195">
        <v>1395.86</v>
      </c>
      <c r="C2431" s="196">
        <f t="shared" si="74"/>
        <v>1.0055758868109386</v>
      </c>
      <c r="D2431" s="198">
        <f t="shared" si="75"/>
        <v>5.5758868109385684E-3</v>
      </c>
    </row>
    <row r="2432" spans="1:4" outlineLevel="1" x14ac:dyDescent="0.25">
      <c r="A2432" s="194">
        <v>36349</v>
      </c>
      <c r="B2432" s="195">
        <v>1394.42</v>
      </c>
      <c r="C2432" s="196">
        <f t="shared" si="74"/>
        <v>0.99896837791755633</v>
      </c>
      <c r="D2432" s="198">
        <f t="shared" si="75"/>
        <v>-1.0316220824436728E-3</v>
      </c>
    </row>
    <row r="2433" spans="1:4" outlineLevel="1" x14ac:dyDescent="0.25">
      <c r="A2433" s="194">
        <v>36350</v>
      </c>
      <c r="B2433" s="195">
        <v>1403.28</v>
      </c>
      <c r="C2433" s="196">
        <f t="shared" si="74"/>
        <v>1.0063538962435994</v>
      </c>
      <c r="D2433" s="198">
        <f t="shared" si="75"/>
        <v>6.3538962435993884E-3</v>
      </c>
    </row>
    <row r="2434" spans="1:4" outlineLevel="1" x14ac:dyDescent="0.25">
      <c r="A2434" s="194">
        <v>36353</v>
      </c>
      <c r="B2434" s="195">
        <v>1399.1</v>
      </c>
      <c r="C2434" s="196">
        <f t="shared" si="74"/>
        <v>0.99702126446610795</v>
      </c>
      <c r="D2434" s="198">
        <f t="shared" si="75"/>
        <v>-2.9787355338920518E-3</v>
      </c>
    </row>
    <row r="2435" spans="1:4" outlineLevel="1" x14ac:dyDescent="0.25">
      <c r="A2435" s="194">
        <v>36354</v>
      </c>
      <c r="B2435" s="195">
        <v>1393.56</v>
      </c>
      <c r="C2435" s="196">
        <f t="shared" si="74"/>
        <v>0.99604031162890427</v>
      </c>
      <c r="D2435" s="198">
        <f t="shared" si="75"/>
        <v>-3.9596883710957265E-3</v>
      </c>
    </row>
    <row r="2436" spans="1:4" outlineLevel="1" x14ac:dyDescent="0.25">
      <c r="A2436" s="194">
        <v>36355</v>
      </c>
      <c r="B2436" s="195">
        <v>1398.17</v>
      </c>
      <c r="C2436" s="196">
        <f t="shared" si="74"/>
        <v>1.0033080742845661</v>
      </c>
      <c r="D2436" s="198">
        <f t="shared" si="75"/>
        <v>3.3080742845661426E-3</v>
      </c>
    </row>
    <row r="2437" spans="1:4" outlineLevel="1" x14ac:dyDescent="0.25">
      <c r="A2437" s="194">
        <v>36356</v>
      </c>
      <c r="B2437" s="195">
        <v>1409.62</v>
      </c>
      <c r="C2437" s="196">
        <f t="shared" si="74"/>
        <v>1.0081892759821767</v>
      </c>
      <c r="D2437" s="198">
        <f t="shared" si="75"/>
        <v>8.1892759821766692E-3</v>
      </c>
    </row>
    <row r="2438" spans="1:4" outlineLevel="1" x14ac:dyDescent="0.25">
      <c r="A2438" s="194">
        <v>36357</v>
      </c>
      <c r="B2438" s="195">
        <v>1418.78</v>
      </c>
      <c r="C2438" s="196">
        <f t="shared" si="74"/>
        <v>1.0064982051900513</v>
      </c>
      <c r="D2438" s="198">
        <f t="shared" si="75"/>
        <v>6.4982051900512872E-3</v>
      </c>
    </row>
    <row r="2439" spans="1:4" outlineLevel="1" x14ac:dyDescent="0.25">
      <c r="A2439" s="194">
        <v>36360</v>
      </c>
      <c r="B2439" s="195">
        <v>1407.65</v>
      </c>
      <c r="C2439" s="196">
        <f t="shared" si="74"/>
        <v>0.99215523195985289</v>
      </c>
      <c r="D2439" s="198">
        <f t="shared" si="75"/>
        <v>-7.8447680401471098E-3</v>
      </c>
    </row>
    <row r="2440" spans="1:4" outlineLevel="1" x14ac:dyDescent="0.25">
      <c r="A2440" s="194">
        <v>36361</v>
      </c>
      <c r="B2440" s="195">
        <v>1377.1</v>
      </c>
      <c r="C2440" s="196">
        <f t="shared" si="74"/>
        <v>0.9782971619365608</v>
      </c>
      <c r="D2440" s="198">
        <f t="shared" si="75"/>
        <v>-2.17028380634392E-2</v>
      </c>
    </row>
    <row r="2441" spans="1:4" outlineLevel="1" x14ac:dyDescent="0.25">
      <c r="A2441" s="194">
        <v>36362</v>
      </c>
      <c r="B2441" s="195">
        <v>1379.29</v>
      </c>
      <c r="C2441" s="196">
        <f t="shared" si="74"/>
        <v>1.0015902984532714</v>
      </c>
      <c r="D2441" s="198">
        <f t="shared" si="75"/>
        <v>1.5902984532714104E-3</v>
      </c>
    </row>
    <row r="2442" spans="1:4" outlineLevel="1" x14ac:dyDescent="0.25">
      <c r="A2442" s="194">
        <v>36363</v>
      </c>
      <c r="B2442" s="195">
        <v>1360.97</v>
      </c>
      <c r="C2442" s="196">
        <f t="shared" si="74"/>
        <v>0.98671780408761034</v>
      </c>
      <c r="D2442" s="198">
        <f t="shared" si="75"/>
        <v>-1.328219591238966E-2</v>
      </c>
    </row>
    <row r="2443" spans="1:4" outlineLevel="1" x14ac:dyDescent="0.25">
      <c r="A2443" s="194">
        <v>36364</v>
      </c>
      <c r="B2443" s="195">
        <v>1356.94</v>
      </c>
      <c r="C2443" s="196">
        <f t="shared" si="74"/>
        <v>0.99703887668354185</v>
      </c>
      <c r="D2443" s="198">
        <f t="shared" si="75"/>
        <v>-2.9611233164581474E-3</v>
      </c>
    </row>
    <row r="2444" spans="1:4" outlineLevel="1" x14ac:dyDescent="0.25">
      <c r="A2444" s="194">
        <v>36367</v>
      </c>
      <c r="B2444" s="195">
        <v>1347.76</v>
      </c>
      <c r="C2444" s="196">
        <f t="shared" si="74"/>
        <v>0.99323477825106488</v>
      </c>
      <c r="D2444" s="198">
        <f t="shared" si="75"/>
        <v>-6.7652217489351241E-3</v>
      </c>
    </row>
    <row r="2445" spans="1:4" outlineLevel="1" x14ac:dyDescent="0.25">
      <c r="A2445" s="194">
        <v>36368</v>
      </c>
      <c r="B2445" s="195">
        <v>1362.84</v>
      </c>
      <c r="C2445" s="196">
        <f t="shared" si="74"/>
        <v>1.0111889357155577</v>
      </c>
      <c r="D2445" s="198">
        <f t="shared" si="75"/>
        <v>1.118893571555768E-2</v>
      </c>
    </row>
    <row r="2446" spans="1:4" outlineLevel="1" x14ac:dyDescent="0.25">
      <c r="A2446" s="194">
        <v>36369</v>
      </c>
      <c r="B2446" s="195">
        <v>1365.4</v>
      </c>
      <c r="C2446" s="196">
        <f t="shared" si="74"/>
        <v>1.0018784303366501</v>
      </c>
      <c r="D2446" s="198">
        <f t="shared" si="75"/>
        <v>1.8784303366501387E-3</v>
      </c>
    </row>
    <row r="2447" spans="1:4" outlineLevel="1" x14ac:dyDescent="0.25">
      <c r="A2447" s="194">
        <v>36370</v>
      </c>
      <c r="B2447" s="195">
        <v>1341.03</v>
      </c>
      <c r="C2447" s="196">
        <f t="shared" si="74"/>
        <v>0.98215175040281233</v>
      </c>
      <c r="D2447" s="198">
        <f t="shared" si="75"/>
        <v>-1.7848249597187671E-2</v>
      </c>
    </row>
    <row r="2448" spans="1:4" outlineLevel="1" x14ac:dyDescent="0.25">
      <c r="A2448" s="194">
        <v>36371</v>
      </c>
      <c r="B2448" s="195">
        <v>1328.72</v>
      </c>
      <c r="C2448" s="196">
        <f t="shared" si="74"/>
        <v>0.99082048872881301</v>
      </c>
      <c r="D2448" s="198">
        <f t="shared" si="75"/>
        <v>-9.1795112711869908E-3</v>
      </c>
    </row>
    <row r="2449" spans="1:4" outlineLevel="1" x14ac:dyDescent="0.25">
      <c r="A2449" s="194">
        <v>36374</v>
      </c>
      <c r="B2449" s="195">
        <v>1328.05</v>
      </c>
      <c r="C2449" s="196">
        <f t="shared" si="74"/>
        <v>0.9994957553133843</v>
      </c>
      <c r="D2449" s="198">
        <f t="shared" si="75"/>
        <v>-5.0424468661569577E-4</v>
      </c>
    </row>
    <row r="2450" spans="1:4" outlineLevel="1" x14ac:dyDescent="0.25">
      <c r="A2450" s="194">
        <v>36375</v>
      </c>
      <c r="B2450" s="195">
        <v>1322.18</v>
      </c>
      <c r="C2450" s="196">
        <f t="shared" si="74"/>
        <v>0.99557998569330985</v>
      </c>
      <c r="D2450" s="198">
        <f t="shared" si="75"/>
        <v>-4.4200143066901454E-3</v>
      </c>
    </row>
    <row r="2451" spans="1:4" outlineLevel="1" x14ac:dyDescent="0.25">
      <c r="A2451" s="194">
        <v>36376</v>
      </c>
      <c r="B2451" s="195">
        <v>1305.33</v>
      </c>
      <c r="C2451" s="196">
        <f t="shared" si="74"/>
        <v>0.98725589556641291</v>
      </c>
      <c r="D2451" s="198">
        <f t="shared" si="75"/>
        <v>-1.2744104433587089E-2</v>
      </c>
    </row>
    <row r="2452" spans="1:4" outlineLevel="1" x14ac:dyDescent="0.25">
      <c r="A2452" s="194">
        <v>36377</v>
      </c>
      <c r="B2452" s="195">
        <v>1313.71</v>
      </c>
      <c r="C2452" s="196">
        <f t="shared" si="74"/>
        <v>1.0064198325327696</v>
      </c>
      <c r="D2452" s="198">
        <f t="shared" si="75"/>
        <v>6.4198325327695649E-3</v>
      </c>
    </row>
    <row r="2453" spans="1:4" outlineLevel="1" x14ac:dyDescent="0.25">
      <c r="A2453" s="194">
        <v>36378</v>
      </c>
      <c r="B2453" s="195">
        <v>1300.29</v>
      </c>
      <c r="C2453" s="196">
        <f t="shared" si="74"/>
        <v>0.98978465566982055</v>
      </c>
      <c r="D2453" s="198">
        <f t="shared" si="75"/>
        <v>-1.0215344330179454E-2</v>
      </c>
    </row>
    <row r="2454" spans="1:4" outlineLevel="1" x14ac:dyDescent="0.25">
      <c r="A2454" s="194">
        <v>36381</v>
      </c>
      <c r="B2454" s="195">
        <v>1297.8</v>
      </c>
      <c r="C2454" s="196">
        <f t="shared" si="74"/>
        <v>0.99808504256742725</v>
      </c>
      <c r="D2454" s="198">
        <f t="shared" si="75"/>
        <v>-1.9149574325727503E-3</v>
      </c>
    </row>
    <row r="2455" spans="1:4" outlineLevel="1" x14ac:dyDescent="0.25">
      <c r="A2455" s="194">
        <v>36382</v>
      </c>
      <c r="B2455" s="195">
        <v>1281.43</v>
      </c>
      <c r="C2455" s="196">
        <f t="shared" si="74"/>
        <v>0.98738634612421028</v>
      </c>
      <c r="D2455" s="198">
        <f t="shared" si="75"/>
        <v>-1.2613653875789721E-2</v>
      </c>
    </row>
    <row r="2456" spans="1:4" outlineLevel="1" x14ac:dyDescent="0.25">
      <c r="A2456" s="194">
        <v>36383</v>
      </c>
      <c r="B2456" s="195">
        <v>1301.93</v>
      </c>
      <c r="C2456" s="196">
        <f t="shared" si="74"/>
        <v>1.0159977525108668</v>
      </c>
      <c r="D2456" s="198">
        <f t="shared" si="75"/>
        <v>1.599775251086677E-2</v>
      </c>
    </row>
    <row r="2457" spans="1:4" outlineLevel="1" x14ac:dyDescent="0.25">
      <c r="A2457" s="194">
        <v>36384</v>
      </c>
      <c r="B2457" s="195">
        <v>1298.1600000000001</v>
      </c>
      <c r="C2457" s="196">
        <f t="shared" si="74"/>
        <v>0.9971042990022505</v>
      </c>
      <c r="D2457" s="198">
        <f t="shared" si="75"/>
        <v>-2.8957009977494952E-3</v>
      </c>
    </row>
    <row r="2458" spans="1:4" outlineLevel="1" x14ac:dyDescent="0.25">
      <c r="A2458" s="194">
        <v>36385</v>
      </c>
      <c r="B2458" s="195">
        <v>1327.68</v>
      </c>
      <c r="C2458" s="196">
        <f t="shared" si="74"/>
        <v>1.0227398779811425</v>
      </c>
      <c r="D2458" s="198">
        <f t="shared" si="75"/>
        <v>2.273987798114252E-2</v>
      </c>
    </row>
    <row r="2459" spans="1:4" outlineLevel="1" x14ac:dyDescent="0.25">
      <c r="A2459" s="194">
        <v>36388</v>
      </c>
      <c r="B2459" s="195">
        <v>1330.77</v>
      </c>
      <c r="C2459" s="196">
        <f t="shared" si="74"/>
        <v>1.0023273680404916</v>
      </c>
      <c r="D2459" s="198">
        <f t="shared" si="75"/>
        <v>2.3273680404916064E-3</v>
      </c>
    </row>
    <row r="2460" spans="1:4" outlineLevel="1" x14ac:dyDescent="0.25">
      <c r="A2460" s="194">
        <v>36389</v>
      </c>
      <c r="B2460" s="195">
        <v>1344.16</v>
      </c>
      <c r="C2460" s="196">
        <f t="shared" si="74"/>
        <v>1.0100618438948881</v>
      </c>
      <c r="D2460" s="198">
        <f t="shared" si="75"/>
        <v>1.0061843894888067E-2</v>
      </c>
    </row>
    <row r="2461" spans="1:4" outlineLevel="1" x14ac:dyDescent="0.25">
      <c r="A2461" s="194">
        <v>36390</v>
      </c>
      <c r="B2461" s="195">
        <v>1332.84</v>
      </c>
      <c r="C2461" s="196">
        <f t="shared" ref="C2461:C2524" si="76">B2461/B2460</f>
        <v>0.99157838352577066</v>
      </c>
      <c r="D2461" s="198">
        <f t="shared" ref="D2461:D2524" si="77">C2461-1</f>
        <v>-8.4216164742293431E-3</v>
      </c>
    </row>
    <row r="2462" spans="1:4" outlineLevel="1" x14ac:dyDescent="0.25">
      <c r="A2462" s="194">
        <v>36391</v>
      </c>
      <c r="B2462" s="195">
        <v>1323.59</v>
      </c>
      <c r="C2462" s="196">
        <f t="shared" si="76"/>
        <v>0.99305993217490474</v>
      </c>
      <c r="D2462" s="198">
        <f t="shared" si="77"/>
        <v>-6.9400678250952641E-3</v>
      </c>
    </row>
    <row r="2463" spans="1:4" outlineLevel="1" x14ac:dyDescent="0.25">
      <c r="A2463" s="194">
        <v>36392</v>
      </c>
      <c r="B2463" s="195">
        <v>1336.61</v>
      </c>
      <c r="C2463" s="196">
        <f t="shared" si="76"/>
        <v>1.0098368830226883</v>
      </c>
      <c r="D2463" s="198">
        <f t="shared" si="77"/>
        <v>9.8368830226882586E-3</v>
      </c>
    </row>
    <row r="2464" spans="1:4" outlineLevel="1" x14ac:dyDescent="0.25">
      <c r="A2464" s="194">
        <v>36395</v>
      </c>
      <c r="B2464" s="195">
        <v>1360.22</v>
      </c>
      <c r="C2464" s="196">
        <f t="shared" si="76"/>
        <v>1.0176640904976022</v>
      </c>
      <c r="D2464" s="198">
        <f t="shared" si="77"/>
        <v>1.7664090497602203E-2</v>
      </c>
    </row>
    <row r="2465" spans="1:4" outlineLevel="1" x14ac:dyDescent="0.25">
      <c r="A2465" s="194">
        <v>36396</v>
      </c>
      <c r="B2465" s="195">
        <v>1363.5</v>
      </c>
      <c r="C2465" s="196">
        <f t="shared" si="76"/>
        <v>1.0024113746305745</v>
      </c>
      <c r="D2465" s="198">
        <f t="shared" si="77"/>
        <v>2.4113746305745032E-3</v>
      </c>
    </row>
    <row r="2466" spans="1:4" outlineLevel="1" x14ac:dyDescent="0.25">
      <c r="A2466" s="194">
        <v>36397</v>
      </c>
      <c r="B2466" s="195">
        <v>1381.79</v>
      </c>
      <c r="C2466" s="196">
        <f t="shared" si="76"/>
        <v>1.0134140080674734</v>
      </c>
      <c r="D2466" s="198">
        <f t="shared" si="77"/>
        <v>1.3414008067473393E-2</v>
      </c>
    </row>
    <row r="2467" spans="1:4" outlineLevel="1" x14ac:dyDescent="0.25">
      <c r="A2467" s="194">
        <v>36398</v>
      </c>
      <c r="B2467" s="195">
        <v>1362.01</v>
      </c>
      <c r="C2467" s="196">
        <f t="shared" si="76"/>
        <v>0.98568523436991151</v>
      </c>
      <c r="D2467" s="198">
        <f t="shared" si="77"/>
        <v>-1.4314765630088488E-2</v>
      </c>
    </row>
    <row r="2468" spans="1:4" outlineLevel="1" x14ac:dyDescent="0.25">
      <c r="A2468" s="194">
        <v>36399</v>
      </c>
      <c r="B2468" s="195">
        <v>1348.27</v>
      </c>
      <c r="C2468" s="196">
        <f t="shared" si="76"/>
        <v>0.98991196834090789</v>
      </c>
      <c r="D2468" s="198">
        <f t="shared" si="77"/>
        <v>-1.0088031659092112E-2</v>
      </c>
    </row>
    <row r="2469" spans="1:4" outlineLevel="1" x14ac:dyDescent="0.25">
      <c r="A2469" s="194">
        <v>36402</v>
      </c>
      <c r="B2469" s="195">
        <v>1324.02</v>
      </c>
      <c r="C2469" s="196">
        <f t="shared" si="76"/>
        <v>0.98201398829611275</v>
      </c>
      <c r="D2469" s="198">
        <f t="shared" si="77"/>
        <v>-1.798601170388725E-2</v>
      </c>
    </row>
    <row r="2470" spans="1:4" outlineLevel="1" x14ac:dyDescent="0.25">
      <c r="A2470" s="194">
        <v>36403</v>
      </c>
      <c r="B2470" s="195">
        <v>1320.41</v>
      </c>
      <c r="C2470" s="196">
        <f t="shared" si="76"/>
        <v>0.99727345508376009</v>
      </c>
      <c r="D2470" s="198">
        <f t="shared" si="77"/>
        <v>-2.7265449162399147E-3</v>
      </c>
    </row>
    <row r="2471" spans="1:4" outlineLevel="1" x14ac:dyDescent="0.25">
      <c r="A2471" s="194">
        <v>36404</v>
      </c>
      <c r="B2471" s="195">
        <v>1331.07</v>
      </c>
      <c r="C2471" s="196">
        <f t="shared" si="76"/>
        <v>1.0080732499753864</v>
      </c>
      <c r="D2471" s="198">
        <f t="shared" si="77"/>
        <v>8.0732499753863873E-3</v>
      </c>
    </row>
    <row r="2472" spans="1:4" outlineLevel="1" x14ac:dyDescent="0.25">
      <c r="A2472" s="194">
        <v>36405</v>
      </c>
      <c r="B2472" s="195">
        <v>1319.11</v>
      </c>
      <c r="C2472" s="196">
        <f t="shared" si="76"/>
        <v>0.99101474753393881</v>
      </c>
      <c r="D2472" s="198">
        <f t="shared" si="77"/>
        <v>-8.9852524660611888E-3</v>
      </c>
    </row>
    <row r="2473" spans="1:4" outlineLevel="1" x14ac:dyDescent="0.25">
      <c r="A2473" s="194">
        <v>36406</v>
      </c>
      <c r="B2473" s="195">
        <v>1357.24</v>
      </c>
      <c r="C2473" s="196">
        <f t="shared" si="76"/>
        <v>1.0289058531888926</v>
      </c>
      <c r="D2473" s="198">
        <f t="shared" si="77"/>
        <v>2.8905853188892605E-2</v>
      </c>
    </row>
    <row r="2474" spans="1:4" outlineLevel="1" x14ac:dyDescent="0.25">
      <c r="A2474" s="194">
        <v>36410</v>
      </c>
      <c r="B2474" s="195">
        <v>1350.45</v>
      </c>
      <c r="C2474" s="196">
        <f t="shared" si="76"/>
        <v>0.99499720020040672</v>
      </c>
      <c r="D2474" s="198">
        <f t="shared" si="77"/>
        <v>-5.0027997995932827E-3</v>
      </c>
    </row>
    <row r="2475" spans="1:4" outlineLevel="1" x14ac:dyDescent="0.25">
      <c r="A2475" s="194">
        <v>36411</v>
      </c>
      <c r="B2475" s="195">
        <v>1344.15</v>
      </c>
      <c r="C2475" s="196">
        <f t="shared" si="76"/>
        <v>0.99533488837054318</v>
      </c>
      <c r="D2475" s="198">
        <f t="shared" si="77"/>
        <v>-4.6651116294568196E-3</v>
      </c>
    </row>
    <row r="2476" spans="1:4" outlineLevel="1" x14ac:dyDescent="0.25">
      <c r="A2476" s="194">
        <v>36412</v>
      </c>
      <c r="B2476" s="195">
        <v>1347.66</v>
      </c>
      <c r="C2476" s="196">
        <f t="shared" si="76"/>
        <v>1.0026113157013725</v>
      </c>
      <c r="D2476" s="198">
        <f t="shared" si="77"/>
        <v>2.6113157013725186E-3</v>
      </c>
    </row>
    <row r="2477" spans="1:4" outlineLevel="1" x14ac:dyDescent="0.25">
      <c r="A2477" s="194">
        <v>36413</v>
      </c>
      <c r="B2477" s="195">
        <v>1351.66</v>
      </c>
      <c r="C2477" s="196">
        <f t="shared" si="76"/>
        <v>1.0029681076829466</v>
      </c>
      <c r="D2477" s="198">
        <f t="shared" si="77"/>
        <v>2.9681076829466413E-3</v>
      </c>
    </row>
    <row r="2478" spans="1:4" outlineLevel="1" x14ac:dyDescent="0.25">
      <c r="A2478" s="194">
        <v>36416</v>
      </c>
      <c r="B2478" s="195">
        <v>1344.13</v>
      </c>
      <c r="C2478" s="196">
        <f t="shared" si="76"/>
        <v>0.99442907239986389</v>
      </c>
      <c r="D2478" s="198">
        <f t="shared" si="77"/>
        <v>-5.5709276001361108E-3</v>
      </c>
    </row>
    <row r="2479" spans="1:4" outlineLevel="1" x14ac:dyDescent="0.25">
      <c r="A2479" s="194">
        <v>36417</v>
      </c>
      <c r="B2479" s="195">
        <v>1336.29</v>
      </c>
      <c r="C2479" s="196">
        <f t="shared" si="76"/>
        <v>0.99416723084820657</v>
      </c>
      <c r="D2479" s="198">
        <f t="shared" si="77"/>
        <v>-5.8327691517934266E-3</v>
      </c>
    </row>
    <row r="2480" spans="1:4" outlineLevel="1" x14ac:dyDescent="0.25">
      <c r="A2480" s="194">
        <v>36418</v>
      </c>
      <c r="B2480" s="195">
        <v>1317.97</v>
      </c>
      <c r="C2480" s="196">
        <f t="shared" si="76"/>
        <v>0.98629040103570342</v>
      </c>
      <c r="D2480" s="198">
        <f t="shared" si="77"/>
        <v>-1.3709598964296577E-2</v>
      </c>
    </row>
    <row r="2481" spans="1:4" outlineLevel="1" x14ac:dyDescent="0.25">
      <c r="A2481" s="194">
        <v>36419</v>
      </c>
      <c r="B2481" s="195">
        <v>1318.48</v>
      </c>
      <c r="C2481" s="196">
        <f t="shared" si="76"/>
        <v>1.0003869587319894</v>
      </c>
      <c r="D2481" s="198">
        <f t="shared" si="77"/>
        <v>3.8695873198935082E-4</v>
      </c>
    </row>
    <row r="2482" spans="1:4" outlineLevel="1" x14ac:dyDescent="0.25">
      <c r="A2482" s="194">
        <v>36420</v>
      </c>
      <c r="B2482" s="195">
        <v>1335.42</v>
      </c>
      <c r="C2482" s="196">
        <f t="shared" si="76"/>
        <v>1.0128481281475639</v>
      </c>
      <c r="D2482" s="198">
        <f t="shared" si="77"/>
        <v>1.2848128147563864E-2</v>
      </c>
    </row>
    <row r="2483" spans="1:4" outlineLevel="1" x14ac:dyDescent="0.25">
      <c r="A2483" s="194">
        <v>36423</v>
      </c>
      <c r="B2483" s="195">
        <v>1335.53</v>
      </c>
      <c r="C2483" s="196">
        <f t="shared" si="76"/>
        <v>1.0000823710892452</v>
      </c>
      <c r="D2483" s="198">
        <f t="shared" si="77"/>
        <v>8.237108924524783E-5</v>
      </c>
    </row>
    <row r="2484" spans="1:4" outlineLevel="1" x14ac:dyDescent="0.25">
      <c r="A2484" s="194">
        <v>36424</v>
      </c>
      <c r="B2484" s="195">
        <v>1307.58</v>
      </c>
      <c r="C2484" s="196">
        <f t="shared" si="76"/>
        <v>0.97907197891473796</v>
      </c>
      <c r="D2484" s="198">
        <f t="shared" si="77"/>
        <v>-2.0928021085262039E-2</v>
      </c>
    </row>
    <row r="2485" spans="1:4" outlineLevel="1" x14ac:dyDescent="0.25">
      <c r="A2485" s="194">
        <v>36425</v>
      </c>
      <c r="B2485" s="195">
        <v>1310.51</v>
      </c>
      <c r="C2485" s="196">
        <f t="shared" si="76"/>
        <v>1.0022407806788114</v>
      </c>
      <c r="D2485" s="198">
        <f t="shared" si="77"/>
        <v>2.2407806788113938E-3</v>
      </c>
    </row>
    <row r="2486" spans="1:4" outlineLevel="1" x14ac:dyDescent="0.25">
      <c r="A2486" s="194">
        <v>36426</v>
      </c>
      <c r="B2486" s="195">
        <v>1280.4100000000001</v>
      </c>
      <c r="C2486" s="196">
        <f t="shared" si="76"/>
        <v>0.97703184256510833</v>
      </c>
      <c r="D2486" s="198">
        <f t="shared" si="77"/>
        <v>-2.2968157434891667E-2</v>
      </c>
    </row>
    <row r="2487" spans="1:4" outlineLevel="1" x14ac:dyDescent="0.25">
      <c r="A2487" s="194">
        <v>36427</v>
      </c>
      <c r="B2487" s="195">
        <v>1277.3599999999999</v>
      </c>
      <c r="C2487" s="196">
        <f t="shared" si="76"/>
        <v>0.99761795050023028</v>
      </c>
      <c r="D2487" s="198">
        <f t="shared" si="77"/>
        <v>-2.3820494997697228E-3</v>
      </c>
    </row>
    <row r="2488" spans="1:4" outlineLevel="1" x14ac:dyDescent="0.25">
      <c r="A2488" s="194">
        <v>36430</v>
      </c>
      <c r="B2488" s="195">
        <v>1283.31</v>
      </c>
      <c r="C2488" s="196">
        <f t="shared" si="76"/>
        <v>1.0046580447172293</v>
      </c>
      <c r="D2488" s="198">
        <f t="shared" si="77"/>
        <v>4.6580447172293038E-3</v>
      </c>
    </row>
    <row r="2489" spans="1:4" outlineLevel="1" x14ac:dyDescent="0.25">
      <c r="A2489" s="194">
        <v>36431</v>
      </c>
      <c r="B2489" s="195">
        <v>1282.2</v>
      </c>
      <c r="C2489" s="196">
        <f t="shared" si="76"/>
        <v>0.99913504920868701</v>
      </c>
      <c r="D2489" s="198">
        <f t="shared" si="77"/>
        <v>-8.6495079131299057E-4</v>
      </c>
    </row>
    <row r="2490" spans="1:4" outlineLevel="1" x14ac:dyDescent="0.25">
      <c r="A2490" s="194">
        <v>36432</v>
      </c>
      <c r="B2490" s="195">
        <v>1268.3699999999999</v>
      </c>
      <c r="C2490" s="196">
        <f t="shared" si="76"/>
        <v>0.98921385119326144</v>
      </c>
      <c r="D2490" s="198">
        <f t="shared" si="77"/>
        <v>-1.078614880673856E-2</v>
      </c>
    </row>
    <row r="2491" spans="1:4" outlineLevel="1" x14ac:dyDescent="0.25">
      <c r="A2491" s="194">
        <v>36433</v>
      </c>
      <c r="B2491" s="195">
        <v>1282.71</v>
      </c>
      <c r="C2491" s="196">
        <f t="shared" si="76"/>
        <v>1.0113058492395752</v>
      </c>
      <c r="D2491" s="198">
        <f t="shared" si="77"/>
        <v>1.1305849239575227E-2</v>
      </c>
    </row>
    <row r="2492" spans="1:4" outlineLevel="1" x14ac:dyDescent="0.25">
      <c r="A2492" s="194">
        <v>36434</v>
      </c>
      <c r="B2492" s="195">
        <v>1282.81</v>
      </c>
      <c r="C2492" s="196">
        <f t="shared" si="76"/>
        <v>1.0000779599441807</v>
      </c>
      <c r="D2492" s="198">
        <f t="shared" si="77"/>
        <v>7.7959944180694407E-5</v>
      </c>
    </row>
    <row r="2493" spans="1:4" outlineLevel="1" x14ac:dyDescent="0.25">
      <c r="A2493" s="194">
        <v>36437</v>
      </c>
      <c r="B2493" s="195">
        <v>1304.5999999999999</v>
      </c>
      <c r="C2493" s="196">
        <f t="shared" si="76"/>
        <v>1.0169861475978517</v>
      </c>
      <c r="D2493" s="198">
        <f t="shared" si="77"/>
        <v>1.6986147597851664E-2</v>
      </c>
    </row>
    <row r="2494" spans="1:4" outlineLevel="1" x14ac:dyDescent="0.25">
      <c r="A2494" s="194">
        <v>36438</v>
      </c>
      <c r="B2494" s="195">
        <v>1301.3499999999999</v>
      </c>
      <c r="C2494" s="196">
        <f t="shared" si="76"/>
        <v>0.99750881496244059</v>
      </c>
      <c r="D2494" s="198">
        <f t="shared" si="77"/>
        <v>-2.4911850375594069E-3</v>
      </c>
    </row>
    <row r="2495" spans="1:4" outlineLevel="1" x14ac:dyDescent="0.25">
      <c r="A2495" s="194">
        <v>36439</v>
      </c>
      <c r="B2495" s="195">
        <v>1325.4</v>
      </c>
      <c r="C2495" s="196">
        <f t="shared" si="76"/>
        <v>1.0184808083912862</v>
      </c>
      <c r="D2495" s="198">
        <f t="shared" si="77"/>
        <v>1.8480808391286185E-2</v>
      </c>
    </row>
    <row r="2496" spans="1:4" outlineLevel="1" x14ac:dyDescent="0.25">
      <c r="A2496" s="194">
        <v>36440</v>
      </c>
      <c r="B2496" s="195">
        <v>1317.64</v>
      </c>
      <c r="C2496" s="196">
        <f t="shared" si="76"/>
        <v>0.99414516372415873</v>
      </c>
      <c r="D2496" s="198">
        <f t="shared" si="77"/>
        <v>-5.8548362758412686E-3</v>
      </c>
    </row>
    <row r="2497" spans="1:4" outlineLevel="1" x14ac:dyDescent="0.25">
      <c r="A2497" s="194">
        <v>36441</v>
      </c>
      <c r="B2497" s="195">
        <v>1336.02</v>
      </c>
      <c r="C2497" s="196">
        <f t="shared" si="76"/>
        <v>1.013949181870617</v>
      </c>
      <c r="D2497" s="198">
        <f t="shared" si="77"/>
        <v>1.3949181870617E-2</v>
      </c>
    </row>
    <row r="2498" spans="1:4" outlineLevel="1" x14ac:dyDescent="0.25">
      <c r="A2498" s="194">
        <v>36444</v>
      </c>
      <c r="B2498" s="195">
        <v>1335.21</v>
      </c>
      <c r="C2498" s="196">
        <f t="shared" si="76"/>
        <v>0.99939372165087348</v>
      </c>
      <c r="D2498" s="198">
        <f t="shared" si="77"/>
        <v>-6.0627834912652112E-4</v>
      </c>
    </row>
    <row r="2499" spans="1:4" outlineLevel="1" x14ac:dyDescent="0.25">
      <c r="A2499" s="194">
        <v>36445</v>
      </c>
      <c r="B2499" s="195">
        <v>1313.04</v>
      </c>
      <c r="C2499" s="196">
        <f t="shared" si="76"/>
        <v>0.98339587031253506</v>
      </c>
      <c r="D2499" s="198">
        <f t="shared" si="77"/>
        <v>-1.6604129687464941E-2</v>
      </c>
    </row>
    <row r="2500" spans="1:4" outlineLevel="1" x14ac:dyDescent="0.25">
      <c r="A2500" s="194">
        <v>36446</v>
      </c>
      <c r="B2500" s="195">
        <v>1285.55</v>
      </c>
      <c r="C2500" s="196">
        <f t="shared" si="76"/>
        <v>0.97906385182477307</v>
      </c>
      <c r="D2500" s="198">
        <f t="shared" si="77"/>
        <v>-2.0936148175226932E-2</v>
      </c>
    </row>
    <row r="2501" spans="1:4" outlineLevel="1" x14ac:dyDescent="0.25">
      <c r="A2501" s="194">
        <v>36447</v>
      </c>
      <c r="B2501" s="195">
        <v>1283.42</v>
      </c>
      <c r="C2501" s="196">
        <f t="shared" si="76"/>
        <v>0.99834312162109617</v>
      </c>
      <c r="D2501" s="198">
        <f t="shared" si="77"/>
        <v>-1.6568783789038255E-3</v>
      </c>
    </row>
    <row r="2502" spans="1:4" outlineLevel="1" x14ac:dyDescent="0.25">
      <c r="A2502" s="194">
        <v>36448</v>
      </c>
      <c r="B2502" s="195">
        <v>1247.4100000000001</v>
      </c>
      <c r="C2502" s="196">
        <f t="shared" si="76"/>
        <v>0.97194215455579624</v>
      </c>
      <c r="D2502" s="198">
        <f t="shared" si="77"/>
        <v>-2.8057845444203755E-2</v>
      </c>
    </row>
    <row r="2503" spans="1:4" outlineLevel="1" x14ac:dyDescent="0.25">
      <c r="A2503" s="194">
        <v>36451</v>
      </c>
      <c r="B2503" s="195">
        <v>1254.1300000000001</v>
      </c>
      <c r="C2503" s="196">
        <f t="shared" si="76"/>
        <v>1.0053871622000785</v>
      </c>
      <c r="D2503" s="198">
        <f t="shared" si="77"/>
        <v>5.3871622000785102E-3</v>
      </c>
    </row>
    <row r="2504" spans="1:4" outlineLevel="1" x14ac:dyDescent="0.25">
      <c r="A2504" s="194">
        <v>36452</v>
      </c>
      <c r="B2504" s="195">
        <v>1261.32</v>
      </c>
      <c r="C2504" s="196">
        <f t="shared" si="76"/>
        <v>1.0057330579764456</v>
      </c>
      <c r="D2504" s="198">
        <f t="shared" si="77"/>
        <v>5.7330579764456324E-3</v>
      </c>
    </row>
    <row r="2505" spans="1:4" outlineLevel="1" x14ac:dyDescent="0.25">
      <c r="A2505" s="194">
        <v>36453</v>
      </c>
      <c r="B2505" s="195">
        <v>1289.43</v>
      </c>
      <c r="C2505" s="196">
        <f t="shared" si="76"/>
        <v>1.0222861763866427</v>
      </c>
      <c r="D2505" s="198">
        <f t="shared" si="77"/>
        <v>2.2286176386642653E-2</v>
      </c>
    </row>
    <row r="2506" spans="1:4" outlineLevel="1" x14ac:dyDescent="0.25">
      <c r="A2506" s="194">
        <v>36454</v>
      </c>
      <c r="B2506" s="195">
        <v>1283.6099999999999</v>
      </c>
      <c r="C2506" s="196">
        <f t="shared" si="76"/>
        <v>0.99548637770177506</v>
      </c>
      <c r="D2506" s="198">
        <f t="shared" si="77"/>
        <v>-4.5136222982249397E-3</v>
      </c>
    </row>
    <row r="2507" spans="1:4" outlineLevel="1" x14ac:dyDescent="0.25">
      <c r="A2507" s="194">
        <v>36455</v>
      </c>
      <c r="B2507" s="195">
        <v>1301.6500000000001</v>
      </c>
      <c r="C2507" s="196">
        <f t="shared" si="76"/>
        <v>1.0140541130094034</v>
      </c>
      <c r="D2507" s="198">
        <f t="shared" si="77"/>
        <v>1.4054113009403402E-2</v>
      </c>
    </row>
    <row r="2508" spans="1:4" outlineLevel="1" x14ac:dyDescent="0.25">
      <c r="A2508" s="194">
        <v>36458</v>
      </c>
      <c r="B2508" s="195">
        <v>1293.6300000000001</v>
      </c>
      <c r="C2508" s="196">
        <f t="shared" si="76"/>
        <v>0.99383858948257986</v>
      </c>
      <c r="D2508" s="198">
        <f t="shared" si="77"/>
        <v>-6.1614105174201406E-3</v>
      </c>
    </row>
    <row r="2509" spans="1:4" outlineLevel="1" x14ac:dyDescent="0.25">
      <c r="A2509" s="194">
        <v>36459</v>
      </c>
      <c r="B2509" s="195">
        <v>1281.9100000000001</v>
      </c>
      <c r="C2509" s="196">
        <f t="shared" si="76"/>
        <v>0.99094022247474156</v>
      </c>
      <c r="D2509" s="198">
        <f t="shared" si="77"/>
        <v>-9.0597775252584389E-3</v>
      </c>
    </row>
    <row r="2510" spans="1:4" outlineLevel="1" x14ac:dyDescent="0.25">
      <c r="A2510" s="194">
        <v>36460</v>
      </c>
      <c r="B2510" s="195">
        <v>1296.71</v>
      </c>
      <c r="C2510" s="196">
        <f t="shared" si="76"/>
        <v>1.0115452722890061</v>
      </c>
      <c r="D2510" s="198">
        <f t="shared" si="77"/>
        <v>1.1545272289006148E-2</v>
      </c>
    </row>
    <row r="2511" spans="1:4" outlineLevel="1" x14ac:dyDescent="0.25">
      <c r="A2511" s="194">
        <v>36461</v>
      </c>
      <c r="B2511" s="195">
        <v>1342.44</v>
      </c>
      <c r="C2511" s="196">
        <f t="shared" si="76"/>
        <v>1.0352661736240176</v>
      </c>
      <c r="D2511" s="198">
        <f t="shared" si="77"/>
        <v>3.5266173624017627E-2</v>
      </c>
    </row>
    <row r="2512" spans="1:4" outlineLevel="1" x14ac:dyDescent="0.25">
      <c r="A2512" s="194">
        <v>36462</v>
      </c>
      <c r="B2512" s="195">
        <v>1362.93</v>
      </c>
      <c r="C2512" s="196">
        <f t="shared" si="76"/>
        <v>1.0152632519889158</v>
      </c>
      <c r="D2512" s="198">
        <f t="shared" si="77"/>
        <v>1.526325198891576E-2</v>
      </c>
    </row>
    <row r="2513" spans="1:4" outlineLevel="1" x14ac:dyDescent="0.25">
      <c r="A2513" s="194">
        <v>36465</v>
      </c>
      <c r="B2513" s="195">
        <v>1354.12</v>
      </c>
      <c r="C2513" s="196">
        <f t="shared" si="76"/>
        <v>0.99353598497354956</v>
      </c>
      <c r="D2513" s="198">
        <f t="shared" si="77"/>
        <v>-6.4640150264504426E-3</v>
      </c>
    </row>
    <row r="2514" spans="1:4" outlineLevel="1" x14ac:dyDescent="0.25">
      <c r="A2514" s="194">
        <v>36466</v>
      </c>
      <c r="B2514" s="195">
        <v>1347.74</v>
      </c>
      <c r="C2514" s="196">
        <f t="shared" si="76"/>
        <v>0.99528845301745794</v>
      </c>
      <c r="D2514" s="198">
        <f t="shared" si="77"/>
        <v>-4.7115469825420586E-3</v>
      </c>
    </row>
    <row r="2515" spans="1:4" outlineLevel="1" x14ac:dyDescent="0.25">
      <c r="A2515" s="194">
        <v>36467</v>
      </c>
      <c r="B2515" s="195">
        <v>1354.93</v>
      </c>
      <c r="C2515" s="196">
        <f t="shared" si="76"/>
        <v>1.0053348568715035</v>
      </c>
      <c r="D2515" s="198">
        <f t="shared" si="77"/>
        <v>5.3348568715034794E-3</v>
      </c>
    </row>
    <row r="2516" spans="1:4" outlineLevel="1" x14ac:dyDescent="0.25">
      <c r="A2516" s="194">
        <v>36468</v>
      </c>
      <c r="B2516" s="195">
        <v>1362.64</v>
      </c>
      <c r="C2516" s="196">
        <f t="shared" si="76"/>
        <v>1.0056903308658012</v>
      </c>
      <c r="D2516" s="198">
        <f t="shared" si="77"/>
        <v>5.6903308658011742E-3</v>
      </c>
    </row>
    <row r="2517" spans="1:4" outlineLevel="1" x14ac:dyDescent="0.25">
      <c r="A2517" s="194">
        <v>36469</v>
      </c>
      <c r="B2517" s="195">
        <v>1370.23</v>
      </c>
      <c r="C2517" s="196">
        <f t="shared" si="76"/>
        <v>1.0055700698643808</v>
      </c>
      <c r="D2517" s="198">
        <f t="shared" si="77"/>
        <v>5.5700698643808E-3</v>
      </c>
    </row>
    <row r="2518" spans="1:4" outlineLevel="1" x14ac:dyDescent="0.25">
      <c r="A2518" s="194">
        <v>36472</v>
      </c>
      <c r="B2518" s="195">
        <v>1377.01</v>
      </c>
      <c r="C2518" s="196">
        <f t="shared" si="76"/>
        <v>1.0049480744108652</v>
      </c>
      <c r="D2518" s="198">
        <f t="shared" si="77"/>
        <v>4.9480744108651997E-3</v>
      </c>
    </row>
    <row r="2519" spans="1:4" outlineLevel="1" x14ac:dyDescent="0.25">
      <c r="A2519" s="194">
        <v>36473</v>
      </c>
      <c r="B2519" s="195">
        <v>1365.28</v>
      </c>
      <c r="C2519" s="196">
        <f t="shared" si="76"/>
        <v>0.99148154334391181</v>
      </c>
      <c r="D2519" s="198">
        <f t="shared" si="77"/>
        <v>-8.5184566560881914E-3</v>
      </c>
    </row>
    <row r="2520" spans="1:4" outlineLevel="1" x14ac:dyDescent="0.25">
      <c r="A2520" s="194">
        <v>36474</v>
      </c>
      <c r="B2520" s="195">
        <v>1373.46</v>
      </c>
      <c r="C2520" s="196">
        <f t="shared" si="76"/>
        <v>1.0059914449783196</v>
      </c>
      <c r="D2520" s="198">
        <f t="shared" si="77"/>
        <v>5.9914449783196044E-3</v>
      </c>
    </row>
    <row r="2521" spans="1:4" outlineLevel="1" x14ac:dyDescent="0.25">
      <c r="A2521" s="194">
        <v>36475</v>
      </c>
      <c r="B2521" s="195">
        <v>1381.46</v>
      </c>
      <c r="C2521" s="196">
        <f t="shared" si="76"/>
        <v>1.0058247054883287</v>
      </c>
      <c r="D2521" s="198">
        <f t="shared" si="77"/>
        <v>5.8247054883286964E-3</v>
      </c>
    </row>
    <row r="2522" spans="1:4" outlineLevel="1" x14ac:dyDescent="0.25">
      <c r="A2522" s="194">
        <v>36476</v>
      </c>
      <c r="B2522" s="195">
        <v>1396.06</v>
      </c>
      <c r="C2522" s="196">
        <f t="shared" si="76"/>
        <v>1.0105685289476349</v>
      </c>
      <c r="D2522" s="198">
        <f t="shared" si="77"/>
        <v>1.0568528947634936E-2</v>
      </c>
    </row>
    <row r="2523" spans="1:4" outlineLevel="1" x14ac:dyDescent="0.25">
      <c r="A2523" s="194">
        <v>36479</v>
      </c>
      <c r="B2523" s="195">
        <v>1394.39</v>
      </c>
      <c r="C2523" s="196">
        <f t="shared" si="76"/>
        <v>0.99880377634199113</v>
      </c>
      <c r="D2523" s="198">
        <f t="shared" si="77"/>
        <v>-1.1962236580088659E-3</v>
      </c>
    </row>
    <row r="2524" spans="1:4" outlineLevel="1" x14ac:dyDescent="0.25">
      <c r="A2524" s="194">
        <v>36480</v>
      </c>
      <c r="B2524" s="195">
        <v>1420.07</v>
      </c>
      <c r="C2524" s="196">
        <f t="shared" si="76"/>
        <v>1.0184166553116416</v>
      </c>
      <c r="D2524" s="198">
        <f t="shared" si="77"/>
        <v>1.8416655311641605E-2</v>
      </c>
    </row>
    <row r="2525" spans="1:4" outlineLevel="1" x14ac:dyDescent="0.25">
      <c r="A2525" s="194">
        <v>36481</v>
      </c>
      <c r="B2525" s="195">
        <v>1410.71</v>
      </c>
      <c r="C2525" s="196">
        <f t="shared" ref="C2525:C2588" si="78">B2525/B2524</f>
        <v>0.99340877562373697</v>
      </c>
      <c r="D2525" s="198">
        <f t="shared" ref="D2525:D2588" si="79">C2525-1</f>
        <v>-6.5912243762630274E-3</v>
      </c>
    </row>
    <row r="2526" spans="1:4" outlineLevel="1" x14ac:dyDescent="0.25">
      <c r="A2526" s="194">
        <v>36482</v>
      </c>
      <c r="B2526" s="195">
        <v>1424.94</v>
      </c>
      <c r="C2526" s="196">
        <f t="shared" si="78"/>
        <v>1.0100871192520078</v>
      </c>
      <c r="D2526" s="198">
        <f t="shared" si="79"/>
        <v>1.0087119252007781E-2</v>
      </c>
    </row>
    <row r="2527" spans="1:4" outlineLevel="1" x14ac:dyDescent="0.25">
      <c r="A2527" s="194">
        <v>36483</v>
      </c>
      <c r="B2527" s="195">
        <v>1422</v>
      </c>
      <c r="C2527" s="196">
        <f t="shared" si="78"/>
        <v>0.99793675523179914</v>
      </c>
      <c r="D2527" s="198">
        <f t="shared" si="79"/>
        <v>-2.0632447682008559E-3</v>
      </c>
    </row>
    <row r="2528" spans="1:4" outlineLevel="1" x14ac:dyDescent="0.25">
      <c r="A2528" s="194">
        <v>36486</v>
      </c>
      <c r="B2528" s="195">
        <v>1420.94</v>
      </c>
      <c r="C2528" s="196">
        <f t="shared" si="78"/>
        <v>0.99925457102672299</v>
      </c>
      <c r="D2528" s="198">
        <f t="shared" si="79"/>
        <v>-7.4542897327700697E-4</v>
      </c>
    </row>
    <row r="2529" spans="1:4" outlineLevel="1" x14ac:dyDescent="0.25">
      <c r="A2529" s="194">
        <v>36487</v>
      </c>
      <c r="B2529" s="195">
        <v>1404.64</v>
      </c>
      <c r="C2529" s="196">
        <f t="shared" si="78"/>
        <v>0.98852872042450779</v>
      </c>
      <c r="D2529" s="198">
        <f t="shared" si="79"/>
        <v>-1.147127957549221E-2</v>
      </c>
    </row>
    <row r="2530" spans="1:4" outlineLevel="1" x14ac:dyDescent="0.25">
      <c r="A2530" s="194">
        <v>36488</v>
      </c>
      <c r="B2530" s="195">
        <v>1417.08</v>
      </c>
      <c r="C2530" s="196">
        <f t="shared" si="78"/>
        <v>1.0088563617724113</v>
      </c>
      <c r="D2530" s="198">
        <f t="shared" si="79"/>
        <v>8.8563617724113364E-3</v>
      </c>
    </row>
    <row r="2531" spans="1:4" outlineLevel="1" x14ac:dyDescent="0.25">
      <c r="A2531" s="194">
        <v>36490</v>
      </c>
      <c r="B2531" s="195">
        <v>1416.62</v>
      </c>
      <c r="C2531" s="196">
        <f t="shared" si="78"/>
        <v>0.99967538882773022</v>
      </c>
      <c r="D2531" s="198">
        <f t="shared" si="79"/>
        <v>-3.246111722697842E-4</v>
      </c>
    </row>
    <row r="2532" spans="1:4" outlineLevel="1" x14ac:dyDescent="0.25">
      <c r="A2532" s="194">
        <v>36493</v>
      </c>
      <c r="B2532" s="195">
        <v>1407.83</v>
      </c>
      <c r="C2532" s="196">
        <f t="shared" si="78"/>
        <v>0.9937950897206026</v>
      </c>
      <c r="D2532" s="198">
        <f t="shared" si="79"/>
        <v>-6.204910279397402E-3</v>
      </c>
    </row>
    <row r="2533" spans="1:4" outlineLevel="1" x14ac:dyDescent="0.25">
      <c r="A2533" s="194">
        <v>36494</v>
      </c>
      <c r="B2533" s="195">
        <v>1388.91</v>
      </c>
      <c r="C2533" s="196">
        <f t="shared" si="78"/>
        <v>0.98656087737866094</v>
      </c>
      <c r="D2533" s="198">
        <f t="shared" si="79"/>
        <v>-1.3439122621339061E-2</v>
      </c>
    </row>
    <row r="2534" spans="1:4" outlineLevel="1" x14ac:dyDescent="0.25">
      <c r="A2534" s="194">
        <v>36495</v>
      </c>
      <c r="B2534" s="195">
        <v>1397.72</v>
      </c>
      <c r="C2534" s="196">
        <f t="shared" si="78"/>
        <v>1.0063431035848254</v>
      </c>
      <c r="D2534" s="198">
        <f t="shared" si="79"/>
        <v>6.3431035848253714E-3</v>
      </c>
    </row>
    <row r="2535" spans="1:4" outlineLevel="1" x14ac:dyDescent="0.25">
      <c r="A2535" s="194">
        <v>36496</v>
      </c>
      <c r="B2535" s="195">
        <v>1409.04</v>
      </c>
      <c r="C2535" s="196">
        <f t="shared" si="78"/>
        <v>1.0080989039292563</v>
      </c>
      <c r="D2535" s="198">
        <f t="shared" si="79"/>
        <v>8.0989039292562737E-3</v>
      </c>
    </row>
    <row r="2536" spans="1:4" outlineLevel="1" x14ac:dyDescent="0.25">
      <c r="A2536" s="194">
        <v>36497</v>
      </c>
      <c r="B2536" s="195">
        <v>1433.3</v>
      </c>
      <c r="C2536" s="196">
        <f t="shared" si="78"/>
        <v>1.0172173962414126</v>
      </c>
      <c r="D2536" s="198">
        <f t="shared" si="79"/>
        <v>1.7217396241412608E-2</v>
      </c>
    </row>
    <row r="2537" spans="1:4" outlineLevel="1" x14ac:dyDescent="0.25">
      <c r="A2537" s="194">
        <v>36500</v>
      </c>
      <c r="B2537" s="195">
        <v>1423.33</v>
      </c>
      <c r="C2537" s="196">
        <f t="shared" si="78"/>
        <v>0.99304402427963434</v>
      </c>
      <c r="D2537" s="198">
        <f t="shared" si="79"/>
        <v>-6.9559757203656591E-3</v>
      </c>
    </row>
    <row r="2538" spans="1:4" outlineLevel="1" x14ac:dyDescent="0.25">
      <c r="A2538" s="194">
        <v>36501</v>
      </c>
      <c r="B2538" s="195">
        <v>1409.17</v>
      </c>
      <c r="C2538" s="196">
        <f t="shared" si="78"/>
        <v>0.99005149894964639</v>
      </c>
      <c r="D2538" s="198">
        <f t="shared" si="79"/>
        <v>-9.9485010503536087E-3</v>
      </c>
    </row>
    <row r="2539" spans="1:4" outlineLevel="1" x14ac:dyDescent="0.25">
      <c r="A2539" s="194">
        <v>36502</v>
      </c>
      <c r="B2539" s="195">
        <v>1403.88</v>
      </c>
      <c r="C2539" s="196">
        <f t="shared" si="78"/>
        <v>0.99624601715903693</v>
      </c>
      <c r="D2539" s="198">
        <f t="shared" si="79"/>
        <v>-3.753982840963066E-3</v>
      </c>
    </row>
    <row r="2540" spans="1:4" outlineLevel="1" x14ac:dyDescent="0.25">
      <c r="A2540" s="194">
        <v>36503</v>
      </c>
      <c r="B2540" s="195">
        <v>1408.11</v>
      </c>
      <c r="C2540" s="196">
        <f t="shared" si="78"/>
        <v>1.0030130780408582</v>
      </c>
      <c r="D2540" s="198">
        <f t="shared" si="79"/>
        <v>3.0130780408581526E-3</v>
      </c>
    </row>
    <row r="2541" spans="1:4" outlineLevel="1" x14ac:dyDescent="0.25">
      <c r="A2541" s="194">
        <v>36504</v>
      </c>
      <c r="B2541" s="195">
        <v>1417.04</v>
      </c>
      <c r="C2541" s="196">
        <f t="shared" si="78"/>
        <v>1.0063418340896664</v>
      </c>
      <c r="D2541" s="198">
        <f t="shared" si="79"/>
        <v>6.3418340896663761E-3</v>
      </c>
    </row>
    <row r="2542" spans="1:4" outlineLevel="1" x14ac:dyDescent="0.25">
      <c r="A2542" s="194">
        <v>36507</v>
      </c>
      <c r="B2542" s="195">
        <v>1415.22</v>
      </c>
      <c r="C2542" s="196">
        <f t="shared" si="78"/>
        <v>0.99871563258623619</v>
      </c>
      <c r="D2542" s="198">
        <f t="shared" si="79"/>
        <v>-1.2843674137638095E-3</v>
      </c>
    </row>
    <row r="2543" spans="1:4" outlineLevel="1" x14ac:dyDescent="0.25">
      <c r="A2543" s="194">
        <v>36508</v>
      </c>
      <c r="B2543" s="195">
        <v>1403.17</v>
      </c>
      <c r="C2543" s="196">
        <f t="shared" si="78"/>
        <v>0.9914854227611255</v>
      </c>
      <c r="D2543" s="198">
        <f t="shared" si="79"/>
        <v>-8.5145772388744989E-3</v>
      </c>
    </row>
    <row r="2544" spans="1:4" outlineLevel="1" x14ac:dyDescent="0.25">
      <c r="A2544" s="194">
        <v>36509</v>
      </c>
      <c r="B2544" s="195">
        <v>1413.33</v>
      </c>
      <c r="C2544" s="196">
        <f t="shared" si="78"/>
        <v>1.0072407477354846</v>
      </c>
      <c r="D2544" s="198">
        <f t="shared" si="79"/>
        <v>7.240747735484554E-3</v>
      </c>
    </row>
    <row r="2545" spans="1:4" outlineLevel="1" x14ac:dyDescent="0.25">
      <c r="A2545" s="194">
        <v>36510</v>
      </c>
      <c r="B2545" s="195">
        <v>1418.78</v>
      </c>
      <c r="C2545" s="196">
        <f t="shared" si="78"/>
        <v>1.0038561411701443</v>
      </c>
      <c r="D2545" s="198">
        <f t="shared" si="79"/>
        <v>3.8561411701443227E-3</v>
      </c>
    </row>
    <row r="2546" spans="1:4" outlineLevel="1" x14ac:dyDescent="0.25">
      <c r="A2546" s="194">
        <v>36511</v>
      </c>
      <c r="B2546" s="195">
        <v>1421.03</v>
      </c>
      <c r="C2546" s="196">
        <f t="shared" si="78"/>
        <v>1.0015858695498949</v>
      </c>
      <c r="D2546" s="198">
        <f t="shared" si="79"/>
        <v>1.5858695498949249E-3</v>
      </c>
    </row>
    <row r="2547" spans="1:4" outlineLevel="1" x14ac:dyDescent="0.25">
      <c r="A2547" s="194">
        <v>36514</v>
      </c>
      <c r="B2547" s="195">
        <v>1418.09</v>
      </c>
      <c r="C2547" s="196">
        <f t="shared" si="78"/>
        <v>0.99793107816161508</v>
      </c>
      <c r="D2547" s="198">
        <f t="shared" si="79"/>
        <v>-2.0689218383849184E-3</v>
      </c>
    </row>
    <row r="2548" spans="1:4" outlineLevel="1" x14ac:dyDescent="0.25">
      <c r="A2548" s="194">
        <v>36515</v>
      </c>
      <c r="B2548" s="195">
        <v>1433.43</v>
      </c>
      <c r="C2548" s="196">
        <f t="shared" si="78"/>
        <v>1.0108173670218394</v>
      </c>
      <c r="D2548" s="198">
        <f t="shared" si="79"/>
        <v>1.0817367021839441E-2</v>
      </c>
    </row>
    <row r="2549" spans="1:4" outlineLevel="1" x14ac:dyDescent="0.25">
      <c r="A2549" s="194">
        <v>36516</v>
      </c>
      <c r="B2549" s="195">
        <v>1436.13</v>
      </c>
      <c r="C2549" s="196">
        <f t="shared" si="78"/>
        <v>1.0018835938971558</v>
      </c>
      <c r="D2549" s="198">
        <f t="shared" si="79"/>
        <v>1.8835938971557553E-3</v>
      </c>
    </row>
    <row r="2550" spans="1:4" outlineLevel="1" x14ac:dyDescent="0.25">
      <c r="A2550" s="194">
        <v>36517</v>
      </c>
      <c r="B2550" s="195">
        <v>1458.34</v>
      </c>
      <c r="C2550" s="196">
        <f t="shared" si="78"/>
        <v>1.015465173765606</v>
      </c>
      <c r="D2550" s="198">
        <f t="shared" si="79"/>
        <v>1.5465173765605966E-2</v>
      </c>
    </row>
    <row r="2551" spans="1:4" outlineLevel="1" x14ac:dyDescent="0.25">
      <c r="A2551" s="194">
        <v>36521</v>
      </c>
      <c r="B2551" s="195">
        <v>1457.1</v>
      </c>
      <c r="C2551" s="196">
        <f t="shared" si="78"/>
        <v>0.99914971817271692</v>
      </c>
      <c r="D2551" s="198">
        <f t="shared" si="79"/>
        <v>-8.5028182728308366E-4</v>
      </c>
    </row>
    <row r="2552" spans="1:4" outlineLevel="1" x14ac:dyDescent="0.25">
      <c r="A2552" s="194">
        <v>36522</v>
      </c>
      <c r="B2552" s="195">
        <v>1457.66</v>
      </c>
      <c r="C2552" s="196">
        <f t="shared" si="78"/>
        <v>1.0003843250291677</v>
      </c>
      <c r="D2552" s="198">
        <f t="shared" si="79"/>
        <v>3.8432502916774247E-4</v>
      </c>
    </row>
    <row r="2553" spans="1:4" outlineLevel="1" x14ac:dyDescent="0.25">
      <c r="A2553" s="194">
        <v>36523</v>
      </c>
      <c r="B2553" s="195">
        <v>1463.46</v>
      </c>
      <c r="C2553" s="196">
        <f t="shared" si="78"/>
        <v>1.0039789800090555</v>
      </c>
      <c r="D2553" s="198">
        <f t="shared" si="79"/>
        <v>3.9789800090554994E-3</v>
      </c>
    </row>
    <row r="2554" spans="1:4" outlineLevel="1" x14ac:dyDescent="0.25">
      <c r="A2554" s="194">
        <v>36524</v>
      </c>
      <c r="B2554" s="195">
        <v>1464.47</v>
      </c>
      <c r="C2554" s="196">
        <f t="shared" si="78"/>
        <v>1.0006901452721633</v>
      </c>
      <c r="D2554" s="198">
        <f t="shared" si="79"/>
        <v>6.9014527216326726E-4</v>
      </c>
    </row>
    <row r="2555" spans="1:4" outlineLevel="1" x14ac:dyDescent="0.25">
      <c r="A2555" s="194">
        <v>36525</v>
      </c>
      <c r="B2555" s="195">
        <v>1469.25</v>
      </c>
      <c r="C2555" s="196">
        <f t="shared" si="78"/>
        <v>1.0032639794601459</v>
      </c>
      <c r="D2555" s="198">
        <f t="shared" si="79"/>
        <v>3.2639794601458938E-3</v>
      </c>
    </row>
    <row r="2556" spans="1:4" outlineLevel="1" x14ac:dyDescent="0.25">
      <c r="A2556" s="194">
        <v>36528</v>
      </c>
      <c r="B2556" s="195">
        <v>1455.22</v>
      </c>
      <c r="C2556" s="196">
        <f t="shared" si="78"/>
        <v>0.99045091032839883</v>
      </c>
      <c r="D2556" s="198">
        <f t="shared" si="79"/>
        <v>-9.5490896716011742E-3</v>
      </c>
    </row>
    <row r="2557" spans="1:4" outlineLevel="1" x14ac:dyDescent="0.25">
      <c r="A2557" s="194">
        <v>36529</v>
      </c>
      <c r="B2557" s="195">
        <v>1399.42</v>
      </c>
      <c r="C2557" s="196">
        <f t="shared" si="78"/>
        <v>0.96165528236280429</v>
      </c>
      <c r="D2557" s="198">
        <f t="shared" si="79"/>
        <v>-3.8344717637195713E-2</v>
      </c>
    </row>
    <row r="2558" spans="1:4" outlineLevel="1" x14ac:dyDescent="0.25">
      <c r="A2558" s="194">
        <v>36530</v>
      </c>
      <c r="B2558" s="195">
        <v>1402.11</v>
      </c>
      <c r="C2558" s="196">
        <f t="shared" si="78"/>
        <v>1.0019222249217532</v>
      </c>
      <c r="D2558" s="198">
        <f t="shared" si="79"/>
        <v>1.9222249217532017E-3</v>
      </c>
    </row>
    <row r="2559" spans="1:4" outlineLevel="1" x14ac:dyDescent="0.25">
      <c r="A2559" s="194">
        <v>36531</v>
      </c>
      <c r="B2559" s="195">
        <v>1403.45</v>
      </c>
      <c r="C2559" s="196">
        <f t="shared" si="78"/>
        <v>1.0009557024769813</v>
      </c>
      <c r="D2559" s="198">
        <f t="shared" si="79"/>
        <v>9.5570247698129052E-4</v>
      </c>
    </row>
    <row r="2560" spans="1:4" outlineLevel="1" x14ac:dyDescent="0.25">
      <c r="A2560" s="194">
        <v>36532</v>
      </c>
      <c r="B2560" s="195">
        <v>1441.47</v>
      </c>
      <c r="C2560" s="196">
        <f t="shared" si="78"/>
        <v>1.0270903844098471</v>
      </c>
      <c r="D2560" s="198">
        <f t="shared" si="79"/>
        <v>2.7090384409847124E-2</v>
      </c>
    </row>
    <row r="2561" spans="1:4" outlineLevel="1" x14ac:dyDescent="0.25">
      <c r="A2561" s="194">
        <v>36535</v>
      </c>
      <c r="B2561" s="195">
        <v>1457.6</v>
      </c>
      <c r="C2561" s="196">
        <f t="shared" si="78"/>
        <v>1.0111899657988026</v>
      </c>
      <c r="D2561" s="198">
        <f t="shared" si="79"/>
        <v>1.1189965798802604E-2</v>
      </c>
    </row>
    <row r="2562" spans="1:4" outlineLevel="1" x14ac:dyDescent="0.25">
      <c r="A2562" s="194">
        <v>36536</v>
      </c>
      <c r="B2562" s="195">
        <v>1438.56</v>
      </c>
      <c r="C2562" s="196">
        <f t="shared" si="78"/>
        <v>0.98693743139407242</v>
      </c>
      <c r="D2562" s="198">
        <f t="shared" si="79"/>
        <v>-1.3062568605927583E-2</v>
      </c>
    </row>
    <row r="2563" spans="1:4" outlineLevel="1" x14ac:dyDescent="0.25">
      <c r="A2563" s="194">
        <v>36537</v>
      </c>
      <c r="B2563" s="195">
        <v>1432.25</v>
      </c>
      <c r="C2563" s="196">
        <f t="shared" si="78"/>
        <v>0.99561366922478034</v>
      </c>
      <c r="D2563" s="198">
        <f t="shared" si="79"/>
        <v>-4.3863307752196601E-3</v>
      </c>
    </row>
    <row r="2564" spans="1:4" outlineLevel="1" x14ac:dyDescent="0.25">
      <c r="A2564" s="194">
        <v>36538</v>
      </c>
      <c r="B2564" s="195">
        <v>1449.68</v>
      </c>
      <c r="C2564" s="196">
        <f t="shared" si="78"/>
        <v>1.0121696631174726</v>
      </c>
      <c r="D2564" s="198">
        <f t="shared" si="79"/>
        <v>1.2169663117472584E-2</v>
      </c>
    </row>
    <row r="2565" spans="1:4" outlineLevel="1" x14ac:dyDescent="0.25">
      <c r="A2565" s="194">
        <v>36539</v>
      </c>
      <c r="B2565" s="195">
        <v>1465.15</v>
      </c>
      <c r="C2565" s="196">
        <f t="shared" si="78"/>
        <v>1.0106713205672977</v>
      </c>
      <c r="D2565" s="198">
        <f t="shared" si="79"/>
        <v>1.0671320567297693E-2</v>
      </c>
    </row>
    <row r="2566" spans="1:4" outlineLevel="1" x14ac:dyDescent="0.25">
      <c r="A2566" s="194">
        <v>36543</v>
      </c>
      <c r="B2566" s="195">
        <v>1455.14</v>
      </c>
      <c r="C2566" s="196">
        <f t="shared" si="78"/>
        <v>0.9931679350237177</v>
      </c>
      <c r="D2566" s="198">
        <f t="shared" si="79"/>
        <v>-6.8320649762823038E-3</v>
      </c>
    </row>
    <row r="2567" spans="1:4" outlineLevel="1" x14ac:dyDescent="0.25">
      <c r="A2567" s="194">
        <v>36544</v>
      </c>
      <c r="B2567" s="195">
        <v>1455.9</v>
      </c>
      <c r="C2567" s="196">
        <f t="shared" si="78"/>
        <v>1.0005222865153869</v>
      </c>
      <c r="D2567" s="198">
        <f t="shared" si="79"/>
        <v>5.2228651538688275E-4</v>
      </c>
    </row>
    <row r="2568" spans="1:4" outlineLevel="1" x14ac:dyDescent="0.25">
      <c r="A2568" s="194">
        <v>36545</v>
      </c>
      <c r="B2568" s="195">
        <v>1445.57</v>
      </c>
      <c r="C2568" s="196">
        <f t="shared" si="78"/>
        <v>0.99290473246788913</v>
      </c>
      <c r="D2568" s="198">
        <f t="shared" si="79"/>
        <v>-7.0952675321108716E-3</v>
      </c>
    </row>
    <row r="2569" spans="1:4" outlineLevel="1" x14ac:dyDescent="0.25">
      <c r="A2569" s="194">
        <v>36546</v>
      </c>
      <c r="B2569" s="195">
        <v>1441.36</v>
      </c>
      <c r="C2569" s="196">
        <f t="shared" si="78"/>
        <v>0.99708765400499455</v>
      </c>
      <c r="D2569" s="198">
        <f t="shared" si="79"/>
        <v>-2.9123459950054498E-3</v>
      </c>
    </row>
    <row r="2570" spans="1:4" outlineLevel="1" x14ac:dyDescent="0.25">
      <c r="A2570" s="194">
        <v>36549</v>
      </c>
      <c r="B2570" s="195">
        <v>1401.53</v>
      </c>
      <c r="C2570" s="196">
        <f t="shared" si="78"/>
        <v>0.97236637620025534</v>
      </c>
      <c r="D2570" s="198">
        <f t="shared" si="79"/>
        <v>-2.7633623799744655E-2</v>
      </c>
    </row>
    <row r="2571" spans="1:4" outlineLevel="1" x14ac:dyDescent="0.25">
      <c r="A2571" s="194">
        <v>36550</v>
      </c>
      <c r="B2571" s="195">
        <v>1410.03</v>
      </c>
      <c r="C2571" s="196">
        <f t="shared" si="78"/>
        <v>1.0060648006107611</v>
      </c>
      <c r="D2571" s="198">
        <f t="shared" si="79"/>
        <v>6.0648006107610897E-3</v>
      </c>
    </row>
    <row r="2572" spans="1:4" outlineLevel="1" x14ac:dyDescent="0.25">
      <c r="A2572" s="194">
        <v>36551</v>
      </c>
      <c r="B2572" s="195">
        <v>1404.09</v>
      </c>
      <c r="C2572" s="196">
        <f t="shared" si="78"/>
        <v>0.99578732367396439</v>
      </c>
      <c r="D2572" s="198">
        <f t="shared" si="79"/>
        <v>-4.2126763260356137E-3</v>
      </c>
    </row>
    <row r="2573" spans="1:4" outlineLevel="1" x14ac:dyDescent="0.25">
      <c r="A2573" s="194">
        <v>36552</v>
      </c>
      <c r="B2573" s="195">
        <v>1398.56</v>
      </c>
      <c r="C2573" s="196">
        <f t="shared" si="78"/>
        <v>0.99606150602881582</v>
      </c>
      <c r="D2573" s="198">
        <f t="shared" si="79"/>
        <v>-3.938493971184176E-3</v>
      </c>
    </row>
    <row r="2574" spans="1:4" outlineLevel="1" x14ac:dyDescent="0.25">
      <c r="A2574" s="194">
        <v>36553</v>
      </c>
      <c r="B2574" s="195">
        <v>1360.16</v>
      </c>
      <c r="C2574" s="196">
        <f t="shared" si="78"/>
        <v>0.97254318727834355</v>
      </c>
      <c r="D2574" s="198">
        <f t="shared" si="79"/>
        <v>-2.7456812721656454E-2</v>
      </c>
    </row>
    <row r="2575" spans="1:4" outlineLevel="1" x14ac:dyDescent="0.25">
      <c r="A2575" s="194">
        <v>36556</v>
      </c>
      <c r="B2575" s="195">
        <v>1394.46</v>
      </c>
      <c r="C2575" s="196">
        <f t="shared" si="78"/>
        <v>1.0252176214562991</v>
      </c>
      <c r="D2575" s="198">
        <f t="shared" si="79"/>
        <v>2.5217621456299133E-2</v>
      </c>
    </row>
    <row r="2576" spans="1:4" outlineLevel="1" x14ac:dyDescent="0.25">
      <c r="A2576" s="194">
        <v>36557</v>
      </c>
      <c r="B2576" s="195">
        <v>1409.28</v>
      </c>
      <c r="C2576" s="196">
        <f t="shared" si="78"/>
        <v>1.0106277698894195</v>
      </c>
      <c r="D2576" s="198">
        <f t="shared" si="79"/>
        <v>1.0627769889419492E-2</v>
      </c>
    </row>
    <row r="2577" spans="1:4" outlineLevel="1" x14ac:dyDescent="0.25">
      <c r="A2577" s="194">
        <v>36558</v>
      </c>
      <c r="B2577" s="195">
        <v>1409.12</v>
      </c>
      <c r="C2577" s="196">
        <f t="shared" si="78"/>
        <v>0.99988646684831961</v>
      </c>
      <c r="D2577" s="198">
        <f t="shared" si="79"/>
        <v>-1.1353315168038947E-4</v>
      </c>
    </row>
    <row r="2578" spans="1:4" outlineLevel="1" x14ac:dyDescent="0.25">
      <c r="A2578" s="194">
        <v>36559</v>
      </c>
      <c r="B2578" s="195">
        <v>1424.97</v>
      </c>
      <c r="C2578" s="196">
        <f t="shared" si="78"/>
        <v>1.0112481548768026</v>
      </c>
      <c r="D2578" s="198">
        <f t="shared" si="79"/>
        <v>1.1248154876802641E-2</v>
      </c>
    </row>
    <row r="2579" spans="1:4" outlineLevel="1" x14ac:dyDescent="0.25">
      <c r="A2579" s="194">
        <v>36560</v>
      </c>
      <c r="B2579" s="195">
        <v>1424.37</v>
      </c>
      <c r="C2579" s="196">
        <f t="shared" si="78"/>
        <v>0.99957893850396839</v>
      </c>
      <c r="D2579" s="198">
        <f t="shared" si="79"/>
        <v>-4.2106149603160503E-4</v>
      </c>
    </row>
    <row r="2580" spans="1:4" outlineLevel="1" x14ac:dyDescent="0.25">
      <c r="A2580" s="194">
        <v>36563</v>
      </c>
      <c r="B2580" s="195">
        <v>1424.24</v>
      </c>
      <c r="C2580" s="196">
        <f t="shared" si="78"/>
        <v>0.9999087315795756</v>
      </c>
      <c r="D2580" s="198">
        <f t="shared" si="79"/>
        <v>-9.1268420424395202E-5</v>
      </c>
    </row>
    <row r="2581" spans="1:4" outlineLevel="1" x14ac:dyDescent="0.25">
      <c r="A2581" s="194">
        <v>36564</v>
      </c>
      <c r="B2581" s="195">
        <v>1441.72</v>
      </c>
      <c r="C2581" s="196">
        <f t="shared" si="78"/>
        <v>1.0122732123799361</v>
      </c>
      <c r="D2581" s="198">
        <f t="shared" si="79"/>
        <v>1.227321237993606E-2</v>
      </c>
    </row>
    <row r="2582" spans="1:4" outlineLevel="1" x14ac:dyDescent="0.25">
      <c r="A2582" s="194">
        <v>36565</v>
      </c>
      <c r="B2582" s="195">
        <v>1411.71</v>
      </c>
      <c r="C2582" s="196">
        <f t="shared" si="78"/>
        <v>0.97918458507893347</v>
      </c>
      <c r="D2582" s="198">
        <f t="shared" si="79"/>
        <v>-2.0815414921066533E-2</v>
      </c>
    </row>
    <row r="2583" spans="1:4" outlineLevel="1" x14ac:dyDescent="0.25">
      <c r="A2583" s="194">
        <v>36566</v>
      </c>
      <c r="B2583" s="195">
        <v>1416.83</v>
      </c>
      <c r="C2583" s="196">
        <f t="shared" si="78"/>
        <v>1.0036268072054457</v>
      </c>
      <c r="D2583" s="198">
        <f t="shared" si="79"/>
        <v>3.6268072054457257E-3</v>
      </c>
    </row>
    <row r="2584" spans="1:4" outlineLevel="1" x14ac:dyDescent="0.25">
      <c r="A2584" s="194">
        <v>36567</v>
      </c>
      <c r="B2584" s="195">
        <v>1387.12</v>
      </c>
      <c r="C2584" s="196">
        <f t="shared" si="78"/>
        <v>0.97903065293648495</v>
      </c>
      <c r="D2584" s="198">
        <f t="shared" si="79"/>
        <v>-2.0969347063515054E-2</v>
      </c>
    </row>
    <row r="2585" spans="1:4" outlineLevel="1" x14ac:dyDescent="0.25">
      <c r="A2585" s="194">
        <v>36570</v>
      </c>
      <c r="B2585" s="195">
        <v>1389.94</v>
      </c>
      <c r="C2585" s="196">
        <f t="shared" si="78"/>
        <v>1.0020329892150643</v>
      </c>
      <c r="D2585" s="198">
        <f t="shared" si="79"/>
        <v>2.0329892150643403E-3</v>
      </c>
    </row>
    <row r="2586" spans="1:4" outlineLevel="1" x14ac:dyDescent="0.25">
      <c r="A2586" s="194">
        <v>36571</v>
      </c>
      <c r="B2586" s="195">
        <v>1402.05</v>
      </c>
      <c r="C2586" s="196">
        <f t="shared" si="78"/>
        <v>1.0087126062995524</v>
      </c>
      <c r="D2586" s="198">
        <f t="shared" si="79"/>
        <v>8.7126062995523945E-3</v>
      </c>
    </row>
    <row r="2587" spans="1:4" outlineLevel="1" x14ac:dyDescent="0.25">
      <c r="A2587" s="194">
        <v>36572</v>
      </c>
      <c r="B2587" s="195">
        <v>1387.67</v>
      </c>
      <c r="C2587" s="196">
        <f t="shared" si="78"/>
        <v>0.98974358974358978</v>
      </c>
      <c r="D2587" s="198">
        <f t="shared" si="79"/>
        <v>-1.025641025641022E-2</v>
      </c>
    </row>
    <row r="2588" spans="1:4" outlineLevel="1" x14ac:dyDescent="0.25">
      <c r="A2588" s="194">
        <v>36573</v>
      </c>
      <c r="B2588" s="195">
        <v>1388.26</v>
      </c>
      <c r="C2588" s="196">
        <f t="shared" si="78"/>
        <v>1.0004251731319405</v>
      </c>
      <c r="D2588" s="198">
        <f t="shared" si="79"/>
        <v>4.2517313194045947E-4</v>
      </c>
    </row>
    <row r="2589" spans="1:4" outlineLevel="1" x14ac:dyDescent="0.25">
      <c r="A2589" s="194">
        <v>36574</v>
      </c>
      <c r="B2589" s="195">
        <v>1346.09</v>
      </c>
      <c r="C2589" s="196">
        <f t="shared" ref="C2589:C2652" si="80">B2589/B2588</f>
        <v>0.96962384567732263</v>
      </c>
      <c r="D2589" s="198">
        <f t="shared" ref="D2589:D2652" si="81">C2589-1</f>
        <v>-3.0376154322677373E-2</v>
      </c>
    </row>
    <row r="2590" spans="1:4" outlineLevel="1" x14ac:dyDescent="0.25">
      <c r="A2590" s="194">
        <v>36578</v>
      </c>
      <c r="B2590" s="195">
        <v>1352.17</v>
      </c>
      <c r="C2590" s="196">
        <f t="shared" si="80"/>
        <v>1.0045167856532626</v>
      </c>
      <c r="D2590" s="198">
        <f t="shared" si="81"/>
        <v>4.5167856532626338E-3</v>
      </c>
    </row>
    <row r="2591" spans="1:4" outlineLevel="1" x14ac:dyDescent="0.25">
      <c r="A2591" s="194">
        <v>36579</v>
      </c>
      <c r="B2591" s="195">
        <v>1360.69</v>
      </c>
      <c r="C2591" s="196">
        <f t="shared" si="80"/>
        <v>1.0063009828645806</v>
      </c>
      <c r="D2591" s="198">
        <f t="shared" si="81"/>
        <v>6.3009828645805843E-3</v>
      </c>
    </row>
    <row r="2592" spans="1:4" outlineLevel="1" x14ac:dyDescent="0.25">
      <c r="A2592" s="194">
        <v>36580</v>
      </c>
      <c r="B2592" s="195">
        <v>1353.43</v>
      </c>
      <c r="C2592" s="196">
        <f t="shared" si="80"/>
        <v>0.99466447170185712</v>
      </c>
      <c r="D2592" s="198">
        <f t="shared" si="81"/>
        <v>-5.3355282981428775E-3</v>
      </c>
    </row>
    <row r="2593" spans="1:4" outlineLevel="1" x14ac:dyDescent="0.25">
      <c r="A2593" s="194">
        <v>36581</v>
      </c>
      <c r="B2593" s="195">
        <v>1333.36</v>
      </c>
      <c r="C2593" s="196">
        <f t="shared" si="80"/>
        <v>0.98517100995249096</v>
      </c>
      <c r="D2593" s="198">
        <f t="shared" si="81"/>
        <v>-1.4828990047509039E-2</v>
      </c>
    </row>
    <row r="2594" spans="1:4" outlineLevel="1" x14ac:dyDescent="0.25">
      <c r="A2594" s="194">
        <v>36584</v>
      </c>
      <c r="B2594" s="195">
        <v>1348.05</v>
      </c>
      <c r="C2594" s="196">
        <f t="shared" si="80"/>
        <v>1.011017279654407</v>
      </c>
      <c r="D2594" s="198">
        <f t="shared" si="81"/>
        <v>1.101727965440702E-2</v>
      </c>
    </row>
    <row r="2595" spans="1:4" outlineLevel="1" x14ac:dyDescent="0.25">
      <c r="A2595" s="194">
        <v>36585</v>
      </c>
      <c r="B2595" s="195">
        <v>1366.42</v>
      </c>
      <c r="C2595" s="196">
        <f t="shared" si="80"/>
        <v>1.0136270909832723</v>
      </c>
      <c r="D2595" s="198">
        <f t="shared" si="81"/>
        <v>1.3627090983272305E-2</v>
      </c>
    </row>
    <row r="2596" spans="1:4" outlineLevel="1" x14ac:dyDescent="0.25">
      <c r="A2596" s="194">
        <v>36586</v>
      </c>
      <c r="B2596" s="195">
        <v>1379.19</v>
      </c>
      <c r="C2596" s="196">
        <f t="shared" si="80"/>
        <v>1.0093455892039052</v>
      </c>
      <c r="D2596" s="198">
        <f t="shared" si="81"/>
        <v>9.345589203905158E-3</v>
      </c>
    </row>
    <row r="2597" spans="1:4" outlineLevel="1" x14ac:dyDescent="0.25">
      <c r="A2597" s="194">
        <v>36587</v>
      </c>
      <c r="B2597" s="195">
        <v>1381.76</v>
      </c>
      <c r="C2597" s="196">
        <f t="shared" si="80"/>
        <v>1.0018634125827477</v>
      </c>
      <c r="D2597" s="198">
        <f t="shared" si="81"/>
        <v>1.8634125827476922E-3</v>
      </c>
    </row>
    <row r="2598" spans="1:4" outlineLevel="1" x14ac:dyDescent="0.25">
      <c r="A2598" s="194">
        <v>36588</v>
      </c>
      <c r="B2598" s="195">
        <v>1409.17</v>
      </c>
      <c r="C2598" s="196">
        <f t="shared" si="80"/>
        <v>1.0198370194534507</v>
      </c>
      <c r="D2598" s="198">
        <f t="shared" si="81"/>
        <v>1.9837019453450733E-2</v>
      </c>
    </row>
    <row r="2599" spans="1:4" outlineLevel="1" x14ac:dyDescent="0.25">
      <c r="A2599" s="194">
        <v>36591</v>
      </c>
      <c r="B2599" s="195">
        <v>1391.28</v>
      </c>
      <c r="C2599" s="196">
        <f t="shared" si="80"/>
        <v>0.98730458354918138</v>
      </c>
      <c r="D2599" s="198">
        <f t="shared" si="81"/>
        <v>-1.269541645081862E-2</v>
      </c>
    </row>
    <row r="2600" spans="1:4" outlineLevel="1" x14ac:dyDescent="0.25">
      <c r="A2600" s="194">
        <v>36592</v>
      </c>
      <c r="B2600" s="195">
        <v>1355.62</v>
      </c>
      <c r="C2600" s="196">
        <f t="shared" si="80"/>
        <v>0.97436892645621287</v>
      </c>
      <c r="D2600" s="198">
        <f t="shared" si="81"/>
        <v>-2.5631073543787131E-2</v>
      </c>
    </row>
    <row r="2601" spans="1:4" outlineLevel="1" x14ac:dyDescent="0.25">
      <c r="A2601" s="194">
        <v>36593</v>
      </c>
      <c r="B2601" s="195">
        <v>1366.7</v>
      </c>
      <c r="C2601" s="196">
        <f t="shared" si="80"/>
        <v>1.0081733819211876</v>
      </c>
      <c r="D2601" s="198">
        <f t="shared" si="81"/>
        <v>8.1733819211875502E-3</v>
      </c>
    </row>
    <row r="2602" spans="1:4" outlineLevel="1" x14ac:dyDescent="0.25">
      <c r="A2602" s="194">
        <v>36594</v>
      </c>
      <c r="B2602" s="195">
        <v>1401.69</v>
      </c>
      <c r="C2602" s="196">
        <f t="shared" si="80"/>
        <v>1.025601814589888</v>
      </c>
      <c r="D2602" s="198">
        <f t="shared" si="81"/>
        <v>2.5601814589887972E-2</v>
      </c>
    </row>
    <row r="2603" spans="1:4" outlineLevel="1" x14ac:dyDescent="0.25">
      <c r="A2603" s="194">
        <v>36595</v>
      </c>
      <c r="B2603" s="195">
        <v>1395.07</v>
      </c>
      <c r="C2603" s="196">
        <f t="shared" si="80"/>
        <v>0.99527712975051541</v>
      </c>
      <c r="D2603" s="198">
        <f t="shared" si="81"/>
        <v>-4.7228702494845898E-3</v>
      </c>
    </row>
    <row r="2604" spans="1:4" outlineLevel="1" x14ac:dyDescent="0.25">
      <c r="A2604" s="194">
        <v>36598</v>
      </c>
      <c r="B2604" s="195">
        <v>1383.62</v>
      </c>
      <c r="C2604" s="196">
        <f t="shared" si="80"/>
        <v>0.99179252653988681</v>
      </c>
      <c r="D2604" s="198">
        <f t="shared" si="81"/>
        <v>-8.2074734601131905E-3</v>
      </c>
    </row>
    <row r="2605" spans="1:4" outlineLevel="1" x14ac:dyDescent="0.25">
      <c r="A2605" s="194">
        <v>36599</v>
      </c>
      <c r="B2605" s="195">
        <v>1359.15</v>
      </c>
      <c r="C2605" s="196">
        <f t="shared" si="80"/>
        <v>0.98231450831875822</v>
      </c>
      <c r="D2605" s="198">
        <f t="shared" si="81"/>
        <v>-1.7685491681241783E-2</v>
      </c>
    </row>
    <row r="2606" spans="1:4" outlineLevel="1" x14ac:dyDescent="0.25">
      <c r="A2606" s="194">
        <v>36600</v>
      </c>
      <c r="B2606" s="195">
        <v>1392.14</v>
      </c>
      <c r="C2606" s="196">
        <f t="shared" si="80"/>
        <v>1.024272523268219</v>
      </c>
      <c r="D2606" s="198">
        <f t="shared" si="81"/>
        <v>2.4272523268219048E-2</v>
      </c>
    </row>
    <row r="2607" spans="1:4" outlineLevel="1" x14ac:dyDescent="0.25">
      <c r="A2607" s="194">
        <v>36601</v>
      </c>
      <c r="B2607" s="195">
        <v>1458.47</v>
      </c>
      <c r="C2607" s="196">
        <f t="shared" si="80"/>
        <v>1.0476460700791586</v>
      </c>
      <c r="D2607" s="198">
        <f t="shared" si="81"/>
        <v>4.7646070079158553E-2</v>
      </c>
    </row>
    <row r="2608" spans="1:4" outlineLevel="1" x14ac:dyDescent="0.25">
      <c r="A2608" s="194">
        <v>36602</v>
      </c>
      <c r="B2608" s="195">
        <v>1464.47</v>
      </c>
      <c r="C2608" s="196">
        <f t="shared" si="80"/>
        <v>1.0041139001830686</v>
      </c>
      <c r="D2608" s="198">
        <f t="shared" si="81"/>
        <v>4.113900183068564E-3</v>
      </c>
    </row>
    <row r="2609" spans="1:4" outlineLevel="1" x14ac:dyDescent="0.25">
      <c r="A2609" s="194">
        <v>36605</v>
      </c>
      <c r="B2609" s="195">
        <v>1456.63</v>
      </c>
      <c r="C2609" s="196">
        <f t="shared" si="80"/>
        <v>0.99464652741264759</v>
      </c>
      <c r="D2609" s="198">
        <f t="shared" si="81"/>
        <v>-5.3534725873524147E-3</v>
      </c>
    </row>
    <row r="2610" spans="1:4" outlineLevel="1" x14ac:dyDescent="0.25">
      <c r="A2610" s="194">
        <v>36606</v>
      </c>
      <c r="B2610" s="195">
        <v>1493.87</v>
      </c>
      <c r="C2610" s="196">
        <f t="shared" si="80"/>
        <v>1.0255658609255609</v>
      </c>
      <c r="D2610" s="198">
        <f t="shared" si="81"/>
        <v>2.5565860925560902E-2</v>
      </c>
    </row>
    <row r="2611" spans="1:4" outlineLevel="1" x14ac:dyDescent="0.25">
      <c r="A2611" s="194">
        <v>36607</v>
      </c>
      <c r="B2611" s="195">
        <v>1500.64</v>
      </c>
      <c r="C2611" s="196">
        <f t="shared" si="80"/>
        <v>1.0045318535080028</v>
      </c>
      <c r="D2611" s="198">
        <f t="shared" si="81"/>
        <v>4.5318535080027811E-3</v>
      </c>
    </row>
    <row r="2612" spans="1:4" outlineLevel="1" x14ac:dyDescent="0.25">
      <c r="A2612" s="194">
        <v>36608</v>
      </c>
      <c r="B2612" s="195">
        <v>1527.35</v>
      </c>
      <c r="C2612" s="196">
        <f t="shared" si="80"/>
        <v>1.0177990723957777</v>
      </c>
      <c r="D2612" s="198">
        <f t="shared" si="81"/>
        <v>1.7799072395777715E-2</v>
      </c>
    </row>
    <row r="2613" spans="1:4" outlineLevel="1" x14ac:dyDescent="0.25">
      <c r="A2613" s="194">
        <v>36609</v>
      </c>
      <c r="B2613" s="195">
        <v>1527.46</v>
      </c>
      <c r="C2613" s="196">
        <f t="shared" si="80"/>
        <v>1.0000720201656466</v>
      </c>
      <c r="D2613" s="198">
        <f t="shared" si="81"/>
        <v>7.2020165646557999E-5</v>
      </c>
    </row>
    <row r="2614" spans="1:4" outlineLevel="1" x14ac:dyDescent="0.25">
      <c r="A2614" s="194">
        <v>36612</v>
      </c>
      <c r="B2614" s="195">
        <v>1523.86</v>
      </c>
      <c r="C2614" s="196">
        <f t="shared" si="80"/>
        <v>0.99764314613803295</v>
      </c>
      <c r="D2614" s="198">
        <f t="shared" si="81"/>
        <v>-2.3568538619670454E-3</v>
      </c>
    </row>
    <row r="2615" spans="1:4" outlineLevel="1" x14ac:dyDescent="0.25">
      <c r="A2615" s="194">
        <v>36613</v>
      </c>
      <c r="B2615" s="195">
        <v>1507.73</v>
      </c>
      <c r="C2615" s="196">
        <f t="shared" si="80"/>
        <v>0.98941503812686216</v>
      </c>
      <c r="D2615" s="198">
        <f t="shared" si="81"/>
        <v>-1.0584961873137844E-2</v>
      </c>
    </row>
    <row r="2616" spans="1:4" outlineLevel="1" x14ac:dyDescent="0.25">
      <c r="A2616" s="194">
        <v>36614</v>
      </c>
      <c r="B2616" s="195">
        <v>1508.52</v>
      </c>
      <c r="C2616" s="196">
        <f t="shared" si="80"/>
        <v>1.0005239664926744</v>
      </c>
      <c r="D2616" s="198">
        <f t="shared" si="81"/>
        <v>5.2396649267438811E-4</v>
      </c>
    </row>
    <row r="2617" spans="1:4" outlineLevel="1" x14ac:dyDescent="0.25">
      <c r="A2617" s="194">
        <v>36615</v>
      </c>
      <c r="B2617" s="195">
        <v>1487.92</v>
      </c>
      <c r="C2617" s="196">
        <f t="shared" si="80"/>
        <v>0.98634423143213223</v>
      </c>
      <c r="D2617" s="198">
        <f t="shared" si="81"/>
        <v>-1.3655768567867765E-2</v>
      </c>
    </row>
    <row r="2618" spans="1:4" outlineLevel="1" x14ac:dyDescent="0.25">
      <c r="A2618" s="194">
        <v>36616</v>
      </c>
      <c r="B2618" s="195">
        <v>1498.58</v>
      </c>
      <c r="C2618" s="196">
        <f t="shared" si="80"/>
        <v>1.0071643636754664</v>
      </c>
      <c r="D2618" s="198">
        <f t="shared" si="81"/>
        <v>7.1643636754663564E-3</v>
      </c>
    </row>
    <row r="2619" spans="1:4" outlineLevel="1" x14ac:dyDescent="0.25">
      <c r="A2619" s="194">
        <v>36619</v>
      </c>
      <c r="B2619" s="195">
        <v>1505.97</v>
      </c>
      <c r="C2619" s="196">
        <f t="shared" si="80"/>
        <v>1.0049313349971307</v>
      </c>
      <c r="D2619" s="198">
        <f t="shared" si="81"/>
        <v>4.9313349971307208E-3</v>
      </c>
    </row>
    <row r="2620" spans="1:4" outlineLevel="1" x14ac:dyDescent="0.25">
      <c r="A2620" s="194">
        <v>36620</v>
      </c>
      <c r="B2620" s="195">
        <v>1494.73</v>
      </c>
      <c r="C2620" s="196">
        <f t="shared" si="80"/>
        <v>0.99253637190647892</v>
      </c>
      <c r="D2620" s="198">
        <f t="shared" si="81"/>
        <v>-7.4636280935210797E-3</v>
      </c>
    </row>
    <row r="2621" spans="1:4" outlineLevel="1" x14ac:dyDescent="0.25">
      <c r="A2621" s="194">
        <v>36621</v>
      </c>
      <c r="B2621" s="195">
        <v>1487.37</v>
      </c>
      <c r="C2621" s="196">
        <f t="shared" si="80"/>
        <v>0.99507603379874621</v>
      </c>
      <c r="D2621" s="198">
        <f t="shared" si="81"/>
        <v>-4.9239662012537933E-3</v>
      </c>
    </row>
    <row r="2622" spans="1:4" outlineLevel="1" x14ac:dyDescent="0.25">
      <c r="A2622" s="194">
        <v>36622</v>
      </c>
      <c r="B2622" s="195">
        <v>1501.34</v>
      </c>
      <c r="C2622" s="196">
        <f t="shared" si="80"/>
        <v>1.0093924174885873</v>
      </c>
      <c r="D2622" s="198">
        <f t="shared" si="81"/>
        <v>9.3924174885873235E-3</v>
      </c>
    </row>
    <row r="2623" spans="1:4" outlineLevel="1" x14ac:dyDescent="0.25">
      <c r="A2623" s="194">
        <v>36623</v>
      </c>
      <c r="B2623" s="195">
        <v>1516.35</v>
      </c>
      <c r="C2623" s="196">
        <f t="shared" si="80"/>
        <v>1.0099977353564149</v>
      </c>
      <c r="D2623" s="198">
        <f t="shared" si="81"/>
        <v>9.9977353564149052E-3</v>
      </c>
    </row>
    <row r="2624" spans="1:4" outlineLevel="1" x14ac:dyDescent="0.25">
      <c r="A2624" s="194">
        <v>36626</v>
      </c>
      <c r="B2624" s="195">
        <v>1504.46</v>
      </c>
      <c r="C2624" s="196">
        <f t="shared" si="80"/>
        <v>0.99215880238731169</v>
      </c>
      <c r="D2624" s="198">
        <f t="shared" si="81"/>
        <v>-7.8411976126883109E-3</v>
      </c>
    </row>
    <row r="2625" spans="1:4" outlineLevel="1" x14ac:dyDescent="0.25">
      <c r="A2625" s="194">
        <v>36627</v>
      </c>
      <c r="B2625" s="195">
        <v>1500.59</v>
      </c>
      <c r="C2625" s="196">
        <f t="shared" si="80"/>
        <v>0.99742764845858312</v>
      </c>
      <c r="D2625" s="198">
        <f t="shared" si="81"/>
        <v>-2.572351541416884E-3</v>
      </c>
    </row>
    <row r="2626" spans="1:4" outlineLevel="1" x14ac:dyDescent="0.25">
      <c r="A2626" s="194">
        <v>36628</v>
      </c>
      <c r="B2626" s="195">
        <v>1467.17</v>
      </c>
      <c r="C2626" s="196">
        <f t="shared" si="80"/>
        <v>0.97772876002105846</v>
      </c>
      <c r="D2626" s="198">
        <f t="shared" si="81"/>
        <v>-2.2271239978941537E-2</v>
      </c>
    </row>
    <row r="2627" spans="1:4" outlineLevel="1" x14ac:dyDescent="0.25">
      <c r="A2627" s="194">
        <v>36629</v>
      </c>
      <c r="B2627" s="195">
        <v>1440.51</v>
      </c>
      <c r="C2627" s="196">
        <f t="shared" si="80"/>
        <v>0.98182896324216007</v>
      </c>
      <c r="D2627" s="198">
        <f t="shared" si="81"/>
        <v>-1.8171036757839931E-2</v>
      </c>
    </row>
    <row r="2628" spans="1:4" outlineLevel="1" x14ac:dyDescent="0.25">
      <c r="A2628" s="194">
        <v>36630</v>
      </c>
      <c r="B2628" s="195">
        <v>1356.56</v>
      </c>
      <c r="C2628" s="196">
        <f t="shared" si="80"/>
        <v>0.94172202900361679</v>
      </c>
      <c r="D2628" s="198">
        <f t="shared" si="81"/>
        <v>-5.827797099638321E-2</v>
      </c>
    </row>
    <row r="2629" spans="1:4" outlineLevel="1" x14ac:dyDescent="0.25">
      <c r="A2629" s="194">
        <v>36633</v>
      </c>
      <c r="B2629" s="195">
        <v>1401.44</v>
      </c>
      <c r="C2629" s="196">
        <f t="shared" si="80"/>
        <v>1.0330836822551159</v>
      </c>
      <c r="D2629" s="198">
        <f t="shared" si="81"/>
        <v>3.3083682255115932E-2</v>
      </c>
    </row>
    <row r="2630" spans="1:4" outlineLevel="1" x14ac:dyDescent="0.25">
      <c r="A2630" s="194">
        <v>36634</v>
      </c>
      <c r="B2630" s="195">
        <v>1441.61</v>
      </c>
      <c r="C2630" s="196">
        <f t="shared" si="80"/>
        <v>1.0286633748144764</v>
      </c>
      <c r="D2630" s="198">
        <f t="shared" si="81"/>
        <v>2.866337481447645E-2</v>
      </c>
    </row>
    <row r="2631" spans="1:4" outlineLevel="1" x14ac:dyDescent="0.25">
      <c r="A2631" s="194">
        <v>36635</v>
      </c>
      <c r="B2631" s="195">
        <v>1427.47</v>
      </c>
      <c r="C2631" s="196">
        <f t="shared" si="80"/>
        <v>0.9901915219788987</v>
      </c>
      <c r="D2631" s="198">
        <f t="shared" si="81"/>
        <v>-9.8084780211012967E-3</v>
      </c>
    </row>
    <row r="2632" spans="1:4" outlineLevel="1" x14ac:dyDescent="0.25">
      <c r="A2632" s="194">
        <v>36636</v>
      </c>
      <c r="B2632" s="195">
        <v>1434.54</v>
      </c>
      <c r="C2632" s="196">
        <f t="shared" si="80"/>
        <v>1.0049528186231584</v>
      </c>
      <c r="D2632" s="198">
        <f t="shared" si="81"/>
        <v>4.9528186231584392E-3</v>
      </c>
    </row>
    <row r="2633" spans="1:4" outlineLevel="1" x14ac:dyDescent="0.25">
      <c r="A2633" s="194">
        <v>36640</v>
      </c>
      <c r="B2633" s="195">
        <v>1429.86</v>
      </c>
      <c r="C2633" s="196">
        <f t="shared" si="80"/>
        <v>0.99673763018110328</v>
      </c>
      <c r="D2633" s="198">
        <f t="shared" si="81"/>
        <v>-3.2623698188967154E-3</v>
      </c>
    </row>
    <row r="2634" spans="1:4" outlineLevel="1" x14ac:dyDescent="0.25">
      <c r="A2634" s="194">
        <v>36641</v>
      </c>
      <c r="B2634" s="195">
        <v>1477.44</v>
      </c>
      <c r="C2634" s="196">
        <f t="shared" si="80"/>
        <v>1.0332759850614746</v>
      </c>
      <c r="D2634" s="198">
        <f t="shared" si="81"/>
        <v>3.3275985061474556E-2</v>
      </c>
    </row>
    <row r="2635" spans="1:4" outlineLevel="1" x14ac:dyDescent="0.25">
      <c r="A2635" s="194">
        <v>36642</v>
      </c>
      <c r="B2635" s="195">
        <v>1460.99</v>
      </c>
      <c r="C2635" s="196">
        <f t="shared" si="80"/>
        <v>0.98886587611002807</v>
      </c>
      <c r="D2635" s="198">
        <f t="shared" si="81"/>
        <v>-1.1134123889971925E-2</v>
      </c>
    </row>
    <row r="2636" spans="1:4" outlineLevel="1" x14ac:dyDescent="0.25">
      <c r="A2636" s="194">
        <v>36643</v>
      </c>
      <c r="B2636" s="195">
        <v>1464.92</v>
      </c>
      <c r="C2636" s="196">
        <f t="shared" si="80"/>
        <v>1.0026899568101082</v>
      </c>
      <c r="D2636" s="198">
        <f t="shared" si="81"/>
        <v>2.6899568101081961E-3</v>
      </c>
    </row>
    <row r="2637" spans="1:4" outlineLevel="1" x14ac:dyDescent="0.25">
      <c r="A2637" s="194">
        <v>36644</v>
      </c>
      <c r="B2637" s="195">
        <v>1452.43</v>
      </c>
      <c r="C2637" s="196">
        <f t="shared" si="80"/>
        <v>0.99147393714332521</v>
      </c>
      <c r="D2637" s="198">
        <f t="shared" si="81"/>
        <v>-8.5260628566747876E-3</v>
      </c>
    </row>
    <row r="2638" spans="1:4" outlineLevel="1" x14ac:dyDescent="0.25">
      <c r="A2638" s="194">
        <v>36647</v>
      </c>
      <c r="B2638" s="195">
        <v>1468.25</v>
      </c>
      <c r="C2638" s="196">
        <f t="shared" si="80"/>
        <v>1.0108920911851174</v>
      </c>
      <c r="D2638" s="198">
        <f t="shared" si="81"/>
        <v>1.0892091185117359E-2</v>
      </c>
    </row>
    <row r="2639" spans="1:4" outlineLevel="1" x14ac:dyDescent="0.25">
      <c r="A2639" s="194">
        <v>36648</v>
      </c>
      <c r="B2639" s="195">
        <v>1446.29</v>
      </c>
      <c r="C2639" s="196">
        <f t="shared" si="80"/>
        <v>0.98504341903626769</v>
      </c>
      <c r="D2639" s="198">
        <f t="shared" si="81"/>
        <v>-1.4956580963732313E-2</v>
      </c>
    </row>
    <row r="2640" spans="1:4" outlineLevel="1" x14ac:dyDescent="0.25">
      <c r="A2640" s="194">
        <v>36649</v>
      </c>
      <c r="B2640" s="195">
        <v>1415.1</v>
      </c>
      <c r="C2640" s="196">
        <f t="shared" si="80"/>
        <v>0.97843447717954213</v>
      </c>
      <c r="D2640" s="198">
        <f t="shared" si="81"/>
        <v>-2.1565522820457872E-2</v>
      </c>
    </row>
    <row r="2641" spans="1:4" outlineLevel="1" x14ac:dyDescent="0.25">
      <c r="A2641" s="194">
        <v>36650</v>
      </c>
      <c r="B2641" s="195">
        <v>1409.57</v>
      </c>
      <c r="C2641" s="196">
        <f t="shared" si="80"/>
        <v>0.99609214896473752</v>
      </c>
      <c r="D2641" s="198">
        <f t="shared" si="81"/>
        <v>-3.9078510352624773E-3</v>
      </c>
    </row>
    <row r="2642" spans="1:4" outlineLevel="1" x14ac:dyDescent="0.25">
      <c r="A2642" s="194">
        <v>36651</v>
      </c>
      <c r="B2642" s="195">
        <v>1432.63</v>
      </c>
      <c r="C2642" s="196">
        <f t="shared" si="80"/>
        <v>1.0163595990266536</v>
      </c>
      <c r="D2642" s="198">
        <f t="shared" si="81"/>
        <v>1.6359599026653626E-2</v>
      </c>
    </row>
    <row r="2643" spans="1:4" outlineLevel="1" x14ac:dyDescent="0.25">
      <c r="A2643" s="194">
        <v>36654</v>
      </c>
      <c r="B2643" s="195">
        <v>1424.17</v>
      </c>
      <c r="C2643" s="196">
        <f t="shared" si="80"/>
        <v>0.9940947767392837</v>
      </c>
      <c r="D2643" s="198">
        <f t="shared" si="81"/>
        <v>-5.9052232607162969E-3</v>
      </c>
    </row>
    <row r="2644" spans="1:4" outlineLevel="1" x14ac:dyDescent="0.25">
      <c r="A2644" s="194">
        <v>36655</v>
      </c>
      <c r="B2644" s="195">
        <v>1412.14</v>
      </c>
      <c r="C2644" s="196">
        <f t="shared" si="80"/>
        <v>0.99155297471509718</v>
      </c>
      <c r="D2644" s="198">
        <f t="shared" si="81"/>
        <v>-8.4470252849028205E-3</v>
      </c>
    </row>
    <row r="2645" spans="1:4" outlineLevel="1" x14ac:dyDescent="0.25">
      <c r="A2645" s="194">
        <v>36656</v>
      </c>
      <c r="B2645" s="195">
        <v>1383.05</v>
      </c>
      <c r="C2645" s="196">
        <f t="shared" si="80"/>
        <v>0.97940005948418707</v>
      </c>
      <c r="D2645" s="198">
        <f t="shared" si="81"/>
        <v>-2.0599940515812931E-2</v>
      </c>
    </row>
    <row r="2646" spans="1:4" outlineLevel="1" x14ac:dyDescent="0.25">
      <c r="A2646" s="194">
        <v>36657</v>
      </c>
      <c r="B2646" s="195">
        <v>1407.81</v>
      </c>
      <c r="C2646" s="196">
        <f t="shared" si="80"/>
        <v>1.0179024619500379</v>
      </c>
      <c r="D2646" s="198">
        <f t="shared" si="81"/>
        <v>1.7902461950037862E-2</v>
      </c>
    </row>
    <row r="2647" spans="1:4" outlineLevel="1" x14ac:dyDescent="0.25">
      <c r="A2647" s="194">
        <v>36658</v>
      </c>
      <c r="B2647" s="195">
        <v>1420.96</v>
      </c>
      <c r="C2647" s="196">
        <f t="shared" si="80"/>
        <v>1.0093407491067687</v>
      </c>
      <c r="D2647" s="198">
        <f t="shared" si="81"/>
        <v>9.340749106768742E-3</v>
      </c>
    </row>
    <row r="2648" spans="1:4" outlineLevel="1" x14ac:dyDescent="0.25">
      <c r="A2648" s="194">
        <v>36661</v>
      </c>
      <c r="B2648" s="195">
        <v>1452.36</v>
      </c>
      <c r="C2648" s="196">
        <f t="shared" si="80"/>
        <v>1.022097736741358</v>
      </c>
      <c r="D2648" s="198">
        <f t="shared" si="81"/>
        <v>2.2097736741357954E-2</v>
      </c>
    </row>
    <row r="2649" spans="1:4" outlineLevel="1" x14ac:dyDescent="0.25">
      <c r="A2649" s="194">
        <v>36662</v>
      </c>
      <c r="B2649" s="195">
        <v>1466.04</v>
      </c>
      <c r="C2649" s="196">
        <f t="shared" si="80"/>
        <v>1.0094191522762952</v>
      </c>
      <c r="D2649" s="198">
        <f t="shared" si="81"/>
        <v>9.4191522762951951E-3</v>
      </c>
    </row>
    <row r="2650" spans="1:4" outlineLevel="1" x14ac:dyDescent="0.25">
      <c r="A2650" s="194">
        <v>36663</v>
      </c>
      <c r="B2650" s="195">
        <v>1447.8</v>
      </c>
      <c r="C2650" s="196">
        <f t="shared" si="80"/>
        <v>0.98755832037325042</v>
      </c>
      <c r="D2650" s="198">
        <f t="shared" si="81"/>
        <v>-1.244167962674958E-2</v>
      </c>
    </row>
    <row r="2651" spans="1:4" outlineLevel="1" x14ac:dyDescent="0.25">
      <c r="A2651" s="194">
        <v>36664</v>
      </c>
      <c r="B2651" s="195">
        <v>1437.21</v>
      </c>
      <c r="C2651" s="196">
        <f t="shared" si="80"/>
        <v>0.99268545379196027</v>
      </c>
      <c r="D2651" s="198">
        <f t="shared" si="81"/>
        <v>-7.3145462080397294E-3</v>
      </c>
    </row>
    <row r="2652" spans="1:4" outlineLevel="1" x14ac:dyDescent="0.25">
      <c r="A2652" s="194">
        <v>36665</v>
      </c>
      <c r="B2652" s="195">
        <v>1406.95</v>
      </c>
      <c r="C2652" s="196">
        <f t="shared" si="80"/>
        <v>0.97894531766408532</v>
      </c>
      <c r="D2652" s="198">
        <f t="shared" si="81"/>
        <v>-2.1054682335914676E-2</v>
      </c>
    </row>
    <row r="2653" spans="1:4" outlineLevel="1" x14ac:dyDescent="0.25">
      <c r="A2653" s="194">
        <v>36668</v>
      </c>
      <c r="B2653" s="195">
        <v>1400.72</v>
      </c>
      <c r="C2653" s="196">
        <f t="shared" ref="C2653:C2716" si="82">B2653/B2652</f>
        <v>0.99557198194676422</v>
      </c>
      <c r="D2653" s="198">
        <f t="shared" ref="D2653:D2716" si="83">C2653-1</f>
        <v>-4.4280180532357827E-3</v>
      </c>
    </row>
    <row r="2654" spans="1:4" outlineLevel="1" x14ac:dyDescent="0.25">
      <c r="A2654" s="194">
        <v>36669</v>
      </c>
      <c r="B2654" s="195">
        <v>1373.86</v>
      </c>
      <c r="C2654" s="196">
        <f t="shared" si="82"/>
        <v>0.98082414758124381</v>
      </c>
      <c r="D2654" s="198">
        <f t="shared" si="83"/>
        <v>-1.917585241875619E-2</v>
      </c>
    </row>
    <row r="2655" spans="1:4" outlineLevel="1" x14ac:dyDescent="0.25">
      <c r="A2655" s="194">
        <v>36670</v>
      </c>
      <c r="B2655" s="195">
        <v>1399.05</v>
      </c>
      <c r="C2655" s="196">
        <f t="shared" si="82"/>
        <v>1.0183352015489207</v>
      </c>
      <c r="D2655" s="198">
        <f t="shared" si="83"/>
        <v>1.8335201548920654E-2</v>
      </c>
    </row>
    <row r="2656" spans="1:4" outlineLevel="1" x14ac:dyDescent="0.25">
      <c r="A2656" s="194">
        <v>36671</v>
      </c>
      <c r="B2656" s="195">
        <v>1381.52</v>
      </c>
      <c r="C2656" s="196">
        <f t="shared" si="82"/>
        <v>0.98747006897537615</v>
      </c>
      <c r="D2656" s="198">
        <f t="shared" si="83"/>
        <v>-1.2529931024623853E-2</v>
      </c>
    </row>
    <row r="2657" spans="1:4" outlineLevel="1" x14ac:dyDescent="0.25">
      <c r="A2657" s="194">
        <v>36672</v>
      </c>
      <c r="B2657" s="195">
        <v>1378.02</v>
      </c>
      <c r="C2657" s="196">
        <f t="shared" si="82"/>
        <v>0.9974665585731658</v>
      </c>
      <c r="D2657" s="198">
        <f t="shared" si="83"/>
        <v>-2.5334414268342043E-3</v>
      </c>
    </row>
    <row r="2658" spans="1:4" outlineLevel="1" x14ac:dyDescent="0.25">
      <c r="A2658" s="194">
        <v>36676</v>
      </c>
      <c r="B2658" s="195">
        <v>1422.45</v>
      </c>
      <c r="C2658" s="196">
        <f t="shared" si="82"/>
        <v>1.032241912308965</v>
      </c>
      <c r="D2658" s="198">
        <f t="shared" si="83"/>
        <v>3.2241912308965004E-2</v>
      </c>
    </row>
    <row r="2659" spans="1:4" outlineLevel="1" x14ac:dyDescent="0.25">
      <c r="A2659" s="194">
        <v>36677</v>
      </c>
      <c r="B2659" s="195">
        <v>1420.6</v>
      </c>
      <c r="C2659" s="196">
        <f t="shared" si="82"/>
        <v>0.99869942704488723</v>
      </c>
      <c r="D2659" s="198">
        <f t="shared" si="83"/>
        <v>-1.3005729551127665E-3</v>
      </c>
    </row>
    <row r="2660" spans="1:4" outlineLevel="1" x14ac:dyDescent="0.25">
      <c r="A2660" s="194">
        <v>36678</v>
      </c>
      <c r="B2660" s="195">
        <v>1448.81</v>
      </c>
      <c r="C2660" s="196">
        <f t="shared" si="82"/>
        <v>1.0198578065606083</v>
      </c>
      <c r="D2660" s="198">
        <f t="shared" si="83"/>
        <v>1.9857806560608315E-2</v>
      </c>
    </row>
    <row r="2661" spans="1:4" outlineLevel="1" x14ac:dyDescent="0.25">
      <c r="A2661" s="194">
        <v>36679</v>
      </c>
      <c r="B2661" s="195">
        <v>1477.26</v>
      </c>
      <c r="C2661" s="196">
        <f t="shared" si="82"/>
        <v>1.019636805378207</v>
      </c>
      <c r="D2661" s="198">
        <f t="shared" si="83"/>
        <v>1.9636805378207001E-2</v>
      </c>
    </row>
    <row r="2662" spans="1:4" outlineLevel="1" x14ac:dyDescent="0.25">
      <c r="A2662" s="194">
        <v>36682</v>
      </c>
      <c r="B2662" s="195">
        <v>1467.63</v>
      </c>
      <c r="C2662" s="196">
        <f t="shared" si="82"/>
        <v>0.99348117460704288</v>
      </c>
      <c r="D2662" s="198">
        <f t="shared" si="83"/>
        <v>-6.5188253929571172E-3</v>
      </c>
    </row>
    <row r="2663" spans="1:4" outlineLevel="1" x14ac:dyDescent="0.25">
      <c r="A2663" s="194">
        <v>36683</v>
      </c>
      <c r="B2663" s="195">
        <v>1457.84</v>
      </c>
      <c r="C2663" s="196">
        <f t="shared" si="82"/>
        <v>0.99332938138359106</v>
      </c>
      <c r="D2663" s="198">
        <f t="shared" si="83"/>
        <v>-6.6706186164089409E-3</v>
      </c>
    </row>
    <row r="2664" spans="1:4" outlineLevel="1" x14ac:dyDescent="0.25">
      <c r="A2664" s="194">
        <v>36684</v>
      </c>
      <c r="B2664" s="195">
        <v>1471.36</v>
      </c>
      <c r="C2664" s="196">
        <f t="shared" si="82"/>
        <v>1.0092739944026778</v>
      </c>
      <c r="D2664" s="198">
        <f t="shared" si="83"/>
        <v>9.2739944026778431E-3</v>
      </c>
    </row>
    <row r="2665" spans="1:4" outlineLevel="1" x14ac:dyDescent="0.25">
      <c r="A2665" s="194">
        <v>36685</v>
      </c>
      <c r="B2665" s="195">
        <v>1461.67</v>
      </c>
      <c r="C2665" s="196">
        <f t="shared" si="82"/>
        <v>0.99341425619834722</v>
      </c>
      <c r="D2665" s="198">
        <f t="shared" si="83"/>
        <v>-6.585743801652777E-3</v>
      </c>
    </row>
    <row r="2666" spans="1:4" outlineLevel="1" x14ac:dyDescent="0.25">
      <c r="A2666" s="194">
        <v>36686</v>
      </c>
      <c r="B2666" s="195">
        <v>1456.95</v>
      </c>
      <c r="C2666" s="196">
        <f t="shared" si="82"/>
        <v>0.99677081694226466</v>
      </c>
      <c r="D2666" s="198">
        <f t="shared" si="83"/>
        <v>-3.2291830577353409E-3</v>
      </c>
    </row>
    <row r="2667" spans="1:4" outlineLevel="1" x14ac:dyDescent="0.25">
      <c r="A2667" s="194">
        <v>36689</v>
      </c>
      <c r="B2667" s="195">
        <v>1446</v>
      </c>
      <c r="C2667" s="196">
        <f t="shared" si="82"/>
        <v>0.99248429939256666</v>
      </c>
      <c r="D2667" s="198">
        <f t="shared" si="83"/>
        <v>-7.5157006074333399E-3</v>
      </c>
    </row>
    <row r="2668" spans="1:4" outlineLevel="1" x14ac:dyDescent="0.25">
      <c r="A2668" s="194">
        <v>36690</v>
      </c>
      <c r="B2668" s="195">
        <v>1469.44</v>
      </c>
      <c r="C2668" s="196">
        <f t="shared" si="82"/>
        <v>1.0162102351313971</v>
      </c>
      <c r="D2668" s="198">
        <f t="shared" si="83"/>
        <v>1.6210235131397077E-2</v>
      </c>
    </row>
    <row r="2669" spans="1:4" outlineLevel="1" x14ac:dyDescent="0.25">
      <c r="A2669" s="194">
        <v>36691</v>
      </c>
      <c r="B2669" s="195">
        <v>1470.54</v>
      </c>
      <c r="C2669" s="196">
        <f t="shared" si="82"/>
        <v>1.0007485844947734</v>
      </c>
      <c r="D2669" s="198">
        <f t="shared" si="83"/>
        <v>7.4858449477344102E-4</v>
      </c>
    </row>
    <row r="2670" spans="1:4" outlineLevel="1" x14ac:dyDescent="0.25">
      <c r="A2670" s="194">
        <v>36692</v>
      </c>
      <c r="B2670" s="195">
        <v>1478.73</v>
      </c>
      <c r="C2670" s="196">
        <f t="shared" si="82"/>
        <v>1.0055693826757519</v>
      </c>
      <c r="D2670" s="198">
        <f t="shared" si="83"/>
        <v>5.5693826757519105E-3</v>
      </c>
    </row>
    <row r="2671" spans="1:4" outlineLevel="1" x14ac:dyDescent="0.25">
      <c r="A2671" s="194">
        <v>36693</v>
      </c>
      <c r="B2671" s="195">
        <v>1464.46</v>
      </c>
      <c r="C2671" s="196">
        <f t="shared" si="82"/>
        <v>0.99034982721659803</v>
      </c>
      <c r="D2671" s="198">
        <f t="shared" si="83"/>
        <v>-9.6501727834019668E-3</v>
      </c>
    </row>
    <row r="2672" spans="1:4" outlineLevel="1" x14ac:dyDescent="0.25">
      <c r="A2672" s="194">
        <v>36696</v>
      </c>
      <c r="B2672" s="195">
        <v>1486</v>
      </c>
      <c r="C2672" s="196">
        <f t="shared" si="82"/>
        <v>1.0147084932330006</v>
      </c>
      <c r="D2672" s="198">
        <f t="shared" si="83"/>
        <v>1.4708493233000608E-2</v>
      </c>
    </row>
    <row r="2673" spans="1:4" outlineLevel="1" x14ac:dyDescent="0.25">
      <c r="A2673" s="194">
        <v>36697</v>
      </c>
      <c r="B2673" s="195">
        <v>1475.95</v>
      </c>
      <c r="C2673" s="196">
        <f t="shared" si="82"/>
        <v>0.99323687752355316</v>
      </c>
      <c r="D2673" s="198">
        <f t="shared" si="83"/>
        <v>-6.7631224764468367E-3</v>
      </c>
    </row>
    <row r="2674" spans="1:4" outlineLevel="1" x14ac:dyDescent="0.25">
      <c r="A2674" s="194">
        <v>36698</v>
      </c>
      <c r="B2674" s="195">
        <v>1479.13</v>
      </c>
      <c r="C2674" s="196">
        <f t="shared" si="82"/>
        <v>1.0021545445306412</v>
      </c>
      <c r="D2674" s="198">
        <f t="shared" si="83"/>
        <v>2.1545445306412336E-3</v>
      </c>
    </row>
    <row r="2675" spans="1:4" outlineLevel="1" x14ac:dyDescent="0.25">
      <c r="A2675" s="194">
        <v>36699</v>
      </c>
      <c r="B2675" s="195">
        <v>1452.18</v>
      </c>
      <c r="C2675" s="196">
        <f t="shared" si="82"/>
        <v>0.9817798300352234</v>
      </c>
      <c r="D2675" s="198">
        <f t="shared" si="83"/>
        <v>-1.82201699647766E-2</v>
      </c>
    </row>
    <row r="2676" spans="1:4" outlineLevel="1" x14ac:dyDescent="0.25">
      <c r="A2676" s="194">
        <v>36700</v>
      </c>
      <c r="B2676" s="195">
        <v>1441.48</v>
      </c>
      <c r="C2676" s="196">
        <f t="shared" si="82"/>
        <v>0.9926317674117533</v>
      </c>
      <c r="D2676" s="198">
        <f t="shared" si="83"/>
        <v>-7.3682325882467037E-3</v>
      </c>
    </row>
    <row r="2677" spans="1:4" outlineLevel="1" x14ac:dyDescent="0.25">
      <c r="A2677" s="194">
        <v>36703</v>
      </c>
      <c r="B2677" s="195">
        <v>1455.31</v>
      </c>
      <c r="C2677" s="196">
        <f t="shared" si="82"/>
        <v>1.0095943058523185</v>
      </c>
      <c r="D2677" s="198">
        <f t="shared" si="83"/>
        <v>9.5943058523184632E-3</v>
      </c>
    </row>
    <row r="2678" spans="1:4" outlineLevel="1" x14ac:dyDescent="0.25">
      <c r="A2678" s="194">
        <v>36704</v>
      </c>
      <c r="B2678" s="195">
        <v>1450.55</v>
      </c>
      <c r="C2678" s="196">
        <f t="shared" si="82"/>
        <v>0.9967292192041558</v>
      </c>
      <c r="D2678" s="198">
        <f t="shared" si="83"/>
        <v>-3.270780795844197E-3</v>
      </c>
    </row>
    <row r="2679" spans="1:4" outlineLevel="1" x14ac:dyDescent="0.25">
      <c r="A2679" s="194">
        <v>36705</v>
      </c>
      <c r="B2679" s="195">
        <v>1454.82</v>
      </c>
      <c r="C2679" s="196">
        <f t="shared" si="82"/>
        <v>1.0029437110061701</v>
      </c>
      <c r="D2679" s="198">
        <f t="shared" si="83"/>
        <v>2.94371100617008E-3</v>
      </c>
    </row>
    <row r="2680" spans="1:4" outlineLevel="1" x14ac:dyDescent="0.25">
      <c r="A2680" s="194">
        <v>36706</v>
      </c>
      <c r="B2680" s="195">
        <v>1442.39</v>
      </c>
      <c r="C2680" s="196">
        <f t="shared" si="82"/>
        <v>0.99145598768232512</v>
      </c>
      <c r="D2680" s="198">
        <f t="shared" si="83"/>
        <v>-8.5440123176748761E-3</v>
      </c>
    </row>
    <row r="2681" spans="1:4" outlineLevel="1" x14ac:dyDescent="0.25">
      <c r="A2681" s="194">
        <v>36707</v>
      </c>
      <c r="B2681" s="195">
        <v>1454.6</v>
      </c>
      <c r="C2681" s="196">
        <f t="shared" si="82"/>
        <v>1.008465116923994</v>
      </c>
      <c r="D2681" s="198">
        <f t="shared" si="83"/>
        <v>8.4651169239939872E-3</v>
      </c>
    </row>
    <row r="2682" spans="1:4" outlineLevel="1" x14ac:dyDescent="0.25">
      <c r="A2682" s="194">
        <v>36710</v>
      </c>
      <c r="B2682" s="195">
        <v>1469.54</v>
      </c>
      <c r="C2682" s="196">
        <f t="shared" si="82"/>
        <v>1.0102708648425685</v>
      </c>
      <c r="D2682" s="198">
        <f t="shared" si="83"/>
        <v>1.027086484256845E-2</v>
      </c>
    </row>
    <row r="2683" spans="1:4" outlineLevel="1" x14ac:dyDescent="0.25">
      <c r="A2683" s="194">
        <v>36712</v>
      </c>
      <c r="B2683" s="195">
        <v>1446.23</v>
      </c>
      <c r="C2683" s="196">
        <f t="shared" si="82"/>
        <v>0.98413789349048009</v>
      </c>
      <c r="D2683" s="198">
        <f t="shared" si="83"/>
        <v>-1.5862106509519913E-2</v>
      </c>
    </row>
    <row r="2684" spans="1:4" outlineLevel="1" x14ac:dyDescent="0.25">
      <c r="A2684" s="194">
        <v>36713</v>
      </c>
      <c r="B2684" s="195">
        <v>1456.67</v>
      </c>
      <c r="C2684" s="196">
        <f t="shared" si="82"/>
        <v>1.0072187687988772</v>
      </c>
      <c r="D2684" s="198">
        <f t="shared" si="83"/>
        <v>7.2187687988771732E-3</v>
      </c>
    </row>
    <row r="2685" spans="1:4" outlineLevel="1" x14ac:dyDescent="0.25">
      <c r="A2685" s="194">
        <v>36714</v>
      </c>
      <c r="B2685" s="195">
        <v>1478.9</v>
      </c>
      <c r="C2685" s="196">
        <f t="shared" si="82"/>
        <v>1.0152608346433989</v>
      </c>
      <c r="D2685" s="198">
        <f t="shared" si="83"/>
        <v>1.5260834643398891E-2</v>
      </c>
    </row>
    <row r="2686" spans="1:4" outlineLevel="1" x14ac:dyDescent="0.25">
      <c r="A2686" s="194">
        <v>36717</v>
      </c>
      <c r="B2686" s="195">
        <v>1475.62</v>
      </c>
      <c r="C2686" s="196">
        <f t="shared" si="82"/>
        <v>0.99778213537088367</v>
      </c>
      <c r="D2686" s="198">
        <f t="shared" si="83"/>
        <v>-2.2178646291163284E-3</v>
      </c>
    </row>
    <row r="2687" spans="1:4" outlineLevel="1" x14ac:dyDescent="0.25">
      <c r="A2687" s="194">
        <v>36718</v>
      </c>
      <c r="B2687" s="195">
        <v>1480.88</v>
      </c>
      <c r="C2687" s="196">
        <f t="shared" si="82"/>
        <v>1.0035646033531669</v>
      </c>
      <c r="D2687" s="198">
        <f t="shared" si="83"/>
        <v>3.5646033531668841E-3</v>
      </c>
    </row>
    <row r="2688" spans="1:4" outlineLevel="1" x14ac:dyDescent="0.25">
      <c r="A2688" s="194">
        <v>36719</v>
      </c>
      <c r="B2688" s="195">
        <v>1492.92</v>
      </c>
      <c r="C2688" s="196">
        <f t="shared" si="82"/>
        <v>1.0081303009021663</v>
      </c>
      <c r="D2688" s="198">
        <f t="shared" si="83"/>
        <v>8.1303009021662653E-3</v>
      </c>
    </row>
    <row r="2689" spans="1:4" outlineLevel="1" x14ac:dyDescent="0.25">
      <c r="A2689" s="194">
        <v>36720</v>
      </c>
      <c r="B2689" s="195">
        <v>1495.84</v>
      </c>
      <c r="C2689" s="196">
        <f t="shared" si="82"/>
        <v>1.0019558985076225</v>
      </c>
      <c r="D2689" s="198">
        <f t="shared" si="83"/>
        <v>1.9558985076224555E-3</v>
      </c>
    </row>
    <row r="2690" spans="1:4" outlineLevel="1" x14ac:dyDescent="0.25">
      <c r="A2690" s="194">
        <v>36721</v>
      </c>
      <c r="B2690" s="195">
        <v>1509.98</v>
      </c>
      <c r="C2690" s="196">
        <f t="shared" si="82"/>
        <v>1.0094528826612472</v>
      </c>
      <c r="D2690" s="198">
        <f t="shared" si="83"/>
        <v>9.4528826612472194E-3</v>
      </c>
    </row>
    <row r="2691" spans="1:4" outlineLevel="1" x14ac:dyDescent="0.25">
      <c r="A2691" s="194">
        <v>36724</v>
      </c>
      <c r="B2691" s="195">
        <v>1510.49</v>
      </c>
      <c r="C2691" s="196">
        <f t="shared" si="82"/>
        <v>1.000337752817918</v>
      </c>
      <c r="D2691" s="198">
        <f t="shared" si="83"/>
        <v>3.3775281791803557E-4</v>
      </c>
    </row>
    <row r="2692" spans="1:4" outlineLevel="1" x14ac:dyDescent="0.25">
      <c r="A2692" s="194">
        <v>36725</v>
      </c>
      <c r="B2692" s="195">
        <v>1493.74</v>
      </c>
      <c r="C2692" s="196">
        <f t="shared" si="82"/>
        <v>0.98891088322332488</v>
      </c>
      <c r="D2692" s="198">
        <f t="shared" si="83"/>
        <v>-1.1089116776675123E-2</v>
      </c>
    </row>
    <row r="2693" spans="1:4" outlineLevel="1" x14ac:dyDescent="0.25">
      <c r="A2693" s="194">
        <v>36726</v>
      </c>
      <c r="B2693" s="195">
        <v>1481.96</v>
      </c>
      <c r="C2693" s="196">
        <f t="shared" si="82"/>
        <v>0.99211375473643337</v>
      </c>
      <c r="D2693" s="198">
        <f t="shared" si="83"/>
        <v>-7.8862452635666269E-3</v>
      </c>
    </row>
    <row r="2694" spans="1:4" outlineLevel="1" x14ac:dyDescent="0.25">
      <c r="A2694" s="194">
        <v>36727</v>
      </c>
      <c r="B2694" s="195">
        <v>1495.57</v>
      </c>
      <c r="C2694" s="196">
        <f t="shared" si="82"/>
        <v>1.009183783637885</v>
      </c>
      <c r="D2694" s="198">
        <f t="shared" si="83"/>
        <v>9.183783637884968E-3</v>
      </c>
    </row>
    <row r="2695" spans="1:4" outlineLevel="1" x14ac:dyDescent="0.25">
      <c r="A2695" s="194">
        <v>36728</v>
      </c>
      <c r="B2695" s="195">
        <v>1480.19</v>
      </c>
      <c r="C2695" s="196">
        <f t="shared" si="82"/>
        <v>0.98971629545925643</v>
      </c>
      <c r="D2695" s="198">
        <f t="shared" si="83"/>
        <v>-1.0283704540743566E-2</v>
      </c>
    </row>
    <row r="2696" spans="1:4" outlineLevel="1" x14ac:dyDescent="0.25">
      <c r="A2696" s="194">
        <v>36731</v>
      </c>
      <c r="B2696" s="195">
        <v>1464.29</v>
      </c>
      <c r="C2696" s="196">
        <f t="shared" si="82"/>
        <v>0.98925813577986599</v>
      </c>
      <c r="D2696" s="198">
        <f t="shared" si="83"/>
        <v>-1.0741864220134012E-2</v>
      </c>
    </row>
    <row r="2697" spans="1:4" outlineLevel="1" x14ac:dyDescent="0.25">
      <c r="A2697" s="194">
        <v>36732</v>
      </c>
      <c r="B2697" s="195">
        <v>1474.47</v>
      </c>
      <c r="C2697" s="196">
        <f t="shared" si="82"/>
        <v>1.0069521747741226</v>
      </c>
      <c r="D2697" s="198">
        <f t="shared" si="83"/>
        <v>6.952174774122577E-3</v>
      </c>
    </row>
    <row r="2698" spans="1:4" outlineLevel="1" x14ac:dyDescent="0.25">
      <c r="A2698" s="194">
        <v>36733</v>
      </c>
      <c r="B2698" s="195">
        <v>1452.42</v>
      </c>
      <c r="C2698" s="196">
        <f t="shared" si="82"/>
        <v>0.985045473966917</v>
      </c>
      <c r="D2698" s="198">
        <f t="shared" si="83"/>
        <v>-1.4954526033083004E-2</v>
      </c>
    </row>
    <row r="2699" spans="1:4" outlineLevel="1" x14ac:dyDescent="0.25">
      <c r="A2699" s="194">
        <v>36734</v>
      </c>
      <c r="B2699" s="195">
        <v>1449.62</v>
      </c>
      <c r="C2699" s="196">
        <f t="shared" si="82"/>
        <v>0.99807218297737554</v>
      </c>
      <c r="D2699" s="198">
        <f t="shared" si="83"/>
        <v>-1.9278170226244562E-3</v>
      </c>
    </row>
    <row r="2700" spans="1:4" outlineLevel="1" x14ac:dyDescent="0.25">
      <c r="A2700" s="194">
        <v>36735</v>
      </c>
      <c r="B2700" s="195">
        <v>1419.89</v>
      </c>
      <c r="C2700" s="196">
        <f t="shared" si="82"/>
        <v>0.97949117699810995</v>
      </c>
      <c r="D2700" s="198">
        <f t="shared" si="83"/>
        <v>-2.0508823001890053E-2</v>
      </c>
    </row>
    <row r="2701" spans="1:4" outlineLevel="1" x14ac:dyDescent="0.25">
      <c r="A2701" s="194">
        <v>36738</v>
      </c>
      <c r="B2701" s="195">
        <v>1430.83</v>
      </c>
      <c r="C2701" s="196">
        <f t="shared" si="82"/>
        <v>1.0077048222045368</v>
      </c>
      <c r="D2701" s="198">
        <f t="shared" si="83"/>
        <v>7.704822204536832E-3</v>
      </c>
    </row>
    <row r="2702" spans="1:4" outlineLevel="1" x14ac:dyDescent="0.25">
      <c r="A2702" s="194">
        <v>36739</v>
      </c>
      <c r="B2702" s="195">
        <v>1438.1</v>
      </c>
      <c r="C2702" s="196">
        <f t="shared" si="82"/>
        <v>1.0050809669911869</v>
      </c>
      <c r="D2702" s="198">
        <f t="shared" si="83"/>
        <v>5.0809669911868749E-3</v>
      </c>
    </row>
    <row r="2703" spans="1:4" outlineLevel="1" x14ac:dyDescent="0.25">
      <c r="A2703" s="194">
        <v>36740</v>
      </c>
      <c r="B2703" s="195">
        <v>1438.7</v>
      </c>
      <c r="C2703" s="196">
        <f t="shared" si="82"/>
        <v>1.0004172171615326</v>
      </c>
      <c r="D2703" s="198">
        <f t="shared" si="83"/>
        <v>4.1721716153264587E-4</v>
      </c>
    </row>
    <row r="2704" spans="1:4" outlineLevel="1" x14ac:dyDescent="0.25">
      <c r="A2704" s="194">
        <v>36741</v>
      </c>
      <c r="B2704" s="195">
        <v>1452.56</v>
      </c>
      <c r="C2704" s="196">
        <f t="shared" si="82"/>
        <v>1.0096336970876485</v>
      </c>
      <c r="D2704" s="198">
        <f t="shared" si="83"/>
        <v>9.6336970876484962E-3</v>
      </c>
    </row>
    <row r="2705" spans="1:4" outlineLevel="1" x14ac:dyDescent="0.25">
      <c r="A2705" s="194">
        <v>36742</v>
      </c>
      <c r="B2705" s="195">
        <v>1462.93</v>
      </c>
      <c r="C2705" s="196">
        <f t="shared" si="82"/>
        <v>1.0071391198986617</v>
      </c>
      <c r="D2705" s="198">
        <f t="shared" si="83"/>
        <v>7.1391198986616722E-3</v>
      </c>
    </row>
    <row r="2706" spans="1:4" outlineLevel="1" x14ac:dyDescent="0.25">
      <c r="A2706" s="194">
        <v>36745</v>
      </c>
      <c r="B2706" s="195">
        <v>1479.32</v>
      </c>
      <c r="C2706" s="196">
        <f t="shared" si="82"/>
        <v>1.0112035435735134</v>
      </c>
      <c r="D2706" s="198">
        <f t="shared" si="83"/>
        <v>1.1203543573513386E-2</v>
      </c>
    </row>
    <row r="2707" spans="1:4" outlineLevel="1" x14ac:dyDescent="0.25">
      <c r="A2707" s="194">
        <v>36746</v>
      </c>
      <c r="B2707" s="195">
        <v>1482.8</v>
      </c>
      <c r="C2707" s="196">
        <f t="shared" si="82"/>
        <v>1.0023524321985777</v>
      </c>
      <c r="D2707" s="198">
        <f t="shared" si="83"/>
        <v>2.3524321985777252E-3</v>
      </c>
    </row>
    <row r="2708" spans="1:4" outlineLevel="1" x14ac:dyDescent="0.25">
      <c r="A2708" s="194">
        <v>36747</v>
      </c>
      <c r="B2708" s="195">
        <v>1472.87</v>
      </c>
      <c r="C2708" s="196">
        <f t="shared" si="82"/>
        <v>0.99330321014297274</v>
      </c>
      <c r="D2708" s="198">
        <f t="shared" si="83"/>
        <v>-6.6967898570272633E-3</v>
      </c>
    </row>
    <row r="2709" spans="1:4" outlineLevel="1" x14ac:dyDescent="0.25">
      <c r="A2709" s="194">
        <v>36748</v>
      </c>
      <c r="B2709" s="195">
        <v>1460.25</v>
      </c>
      <c r="C2709" s="196">
        <f t="shared" si="82"/>
        <v>0.99143169458268554</v>
      </c>
      <c r="D2709" s="198">
        <f t="shared" si="83"/>
        <v>-8.568305417314459E-3</v>
      </c>
    </row>
    <row r="2710" spans="1:4" outlineLevel="1" x14ac:dyDescent="0.25">
      <c r="A2710" s="194">
        <v>36749</v>
      </c>
      <c r="B2710" s="195">
        <v>1471.84</v>
      </c>
      <c r="C2710" s="196">
        <f t="shared" si="82"/>
        <v>1.0079369970895393</v>
      </c>
      <c r="D2710" s="198">
        <f t="shared" si="83"/>
        <v>7.9369970895393216E-3</v>
      </c>
    </row>
    <row r="2711" spans="1:4" outlineLevel="1" x14ac:dyDescent="0.25">
      <c r="A2711" s="194">
        <v>36752</v>
      </c>
      <c r="B2711" s="195">
        <v>1491.56</v>
      </c>
      <c r="C2711" s="196">
        <f t="shared" si="82"/>
        <v>1.0133981954560278</v>
      </c>
      <c r="D2711" s="198">
        <f t="shared" si="83"/>
        <v>1.3398195456027828E-2</v>
      </c>
    </row>
    <row r="2712" spans="1:4" outlineLevel="1" x14ac:dyDescent="0.25">
      <c r="A2712" s="194">
        <v>36753</v>
      </c>
      <c r="B2712" s="195">
        <v>1484.43</v>
      </c>
      <c r="C2712" s="196">
        <f t="shared" si="82"/>
        <v>0.99521976990533412</v>
      </c>
      <c r="D2712" s="198">
        <f t="shared" si="83"/>
        <v>-4.7802300946658827E-3</v>
      </c>
    </row>
    <row r="2713" spans="1:4" outlineLevel="1" x14ac:dyDescent="0.25">
      <c r="A2713" s="194">
        <v>36754</v>
      </c>
      <c r="B2713" s="195">
        <v>1479.85</v>
      </c>
      <c r="C2713" s="196">
        <f t="shared" si="82"/>
        <v>0.99691464063647317</v>
      </c>
      <c r="D2713" s="198">
        <f t="shared" si="83"/>
        <v>-3.0853593635268295E-3</v>
      </c>
    </row>
    <row r="2714" spans="1:4" outlineLevel="1" x14ac:dyDescent="0.25">
      <c r="A2714" s="194">
        <v>36755</v>
      </c>
      <c r="B2714" s="195">
        <v>1496.07</v>
      </c>
      <c r="C2714" s="196">
        <f t="shared" si="82"/>
        <v>1.0109605703280737</v>
      </c>
      <c r="D2714" s="198">
        <f t="shared" si="83"/>
        <v>1.0960570328073738E-2</v>
      </c>
    </row>
    <row r="2715" spans="1:4" outlineLevel="1" x14ac:dyDescent="0.25">
      <c r="A2715" s="194">
        <v>36756</v>
      </c>
      <c r="B2715" s="195">
        <v>1491.72</v>
      </c>
      <c r="C2715" s="196">
        <f t="shared" si="82"/>
        <v>0.9970923820409473</v>
      </c>
      <c r="D2715" s="198">
        <f t="shared" si="83"/>
        <v>-2.9076179590526996E-3</v>
      </c>
    </row>
    <row r="2716" spans="1:4" outlineLevel="1" x14ac:dyDescent="0.25">
      <c r="A2716" s="194">
        <v>36759</v>
      </c>
      <c r="B2716" s="195">
        <v>1499.48</v>
      </c>
      <c r="C2716" s="196">
        <f t="shared" si="82"/>
        <v>1.0052020486418363</v>
      </c>
      <c r="D2716" s="198">
        <f t="shared" si="83"/>
        <v>5.2020486418362655E-3</v>
      </c>
    </row>
    <row r="2717" spans="1:4" outlineLevel="1" x14ac:dyDescent="0.25">
      <c r="A2717" s="194">
        <v>36760</v>
      </c>
      <c r="B2717" s="195">
        <v>1498.13</v>
      </c>
      <c r="C2717" s="196">
        <f t="shared" ref="C2717:C2780" si="84">B2717/B2716</f>
        <v>0.99909968789180259</v>
      </c>
      <c r="D2717" s="198">
        <f t="shared" ref="D2717:D2780" si="85">C2717-1</f>
        <v>-9.003121081974097E-4</v>
      </c>
    </row>
    <row r="2718" spans="1:4" outlineLevel="1" x14ac:dyDescent="0.25">
      <c r="A2718" s="194">
        <v>36761</v>
      </c>
      <c r="B2718" s="195">
        <v>1505.97</v>
      </c>
      <c r="C2718" s="196">
        <f t="shared" si="84"/>
        <v>1.0052331907110865</v>
      </c>
      <c r="D2718" s="198">
        <f t="shared" si="85"/>
        <v>5.2331907110865217E-3</v>
      </c>
    </row>
    <row r="2719" spans="1:4" outlineLevel="1" x14ac:dyDescent="0.25">
      <c r="A2719" s="194">
        <v>36762</v>
      </c>
      <c r="B2719" s="195">
        <v>1508.31</v>
      </c>
      <c r="C2719" s="196">
        <f t="shared" si="84"/>
        <v>1.0015538158130639</v>
      </c>
      <c r="D2719" s="198">
        <f t="shared" si="85"/>
        <v>1.5538158130639079E-3</v>
      </c>
    </row>
    <row r="2720" spans="1:4" outlineLevel="1" x14ac:dyDescent="0.25">
      <c r="A2720" s="194">
        <v>36763</v>
      </c>
      <c r="B2720" s="195">
        <v>1506.45</v>
      </c>
      <c r="C2720" s="196">
        <f t="shared" si="84"/>
        <v>0.99876683175209346</v>
      </c>
      <c r="D2720" s="198">
        <f t="shared" si="85"/>
        <v>-1.2331682479065353E-3</v>
      </c>
    </row>
    <row r="2721" spans="1:4" outlineLevel="1" x14ac:dyDescent="0.25">
      <c r="A2721" s="194">
        <v>36766</v>
      </c>
      <c r="B2721" s="195">
        <v>1514.09</v>
      </c>
      <c r="C2721" s="196">
        <f t="shared" si="84"/>
        <v>1.0050715257725114</v>
      </c>
      <c r="D2721" s="198">
        <f t="shared" si="85"/>
        <v>5.0715257725113538E-3</v>
      </c>
    </row>
    <row r="2722" spans="1:4" outlineLevel="1" x14ac:dyDescent="0.25">
      <c r="A2722" s="194">
        <v>36767</v>
      </c>
      <c r="B2722" s="195">
        <v>1509.84</v>
      </c>
      <c r="C2722" s="196">
        <f t="shared" si="84"/>
        <v>0.99719303343922749</v>
      </c>
      <c r="D2722" s="198">
        <f t="shared" si="85"/>
        <v>-2.8069665607725058E-3</v>
      </c>
    </row>
    <row r="2723" spans="1:4" outlineLevel="1" x14ac:dyDescent="0.25">
      <c r="A2723" s="194">
        <v>36768</v>
      </c>
      <c r="B2723" s="195">
        <v>1502.59</v>
      </c>
      <c r="C2723" s="196">
        <f t="shared" si="84"/>
        <v>0.99519816669315952</v>
      </c>
      <c r="D2723" s="198">
        <f t="shared" si="85"/>
        <v>-4.801833306840475E-3</v>
      </c>
    </row>
    <row r="2724" spans="1:4" outlineLevel="1" x14ac:dyDescent="0.25">
      <c r="A2724" s="194">
        <v>36769</v>
      </c>
      <c r="B2724" s="195">
        <v>1517.68</v>
      </c>
      <c r="C2724" s="196">
        <f t="shared" si="84"/>
        <v>1.0100426596742957</v>
      </c>
      <c r="D2724" s="198">
        <f t="shared" si="85"/>
        <v>1.004265967429574E-2</v>
      </c>
    </row>
    <row r="2725" spans="1:4" outlineLevel="1" x14ac:dyDescent="0.25">
      <c r="A2725" s="194">
        <v>36770</v>
      </c>
      <c r="B2725" s="195">
        <v>1520.77</v>
      </c>
      <c r="C2725" s="196">
        <f t="shared" si="84"/>
        <v>1.0020360023193295</v>
      </c>
      <c r="D2725" s="198">
        <f t="shared" si="85"/>
        <v>2.036002319329544E-3</v>
      </c>
    </row>
    <row r="2726" spans="1:4" outlineLevel="1" x14ac:dyDescent="0.25">
      <c r="A2726" s="194">
        <v>36774</v>
      </c>
      <c r="B2726" s="195">
        <v>1507.08</v>
      </c>
      <c r="C2726" s="196">
        <f t="shared" si="84"/>
        <v>0.99099798128579597</v>
      </c>
      <c r="D2726" s="198">
        <f t="shared" si="85"/>
        <v>-9.0020187142040298E-3</v>
      </c>
    </row>
    <row r="2727" spans="1:4" outlineLevel="1" x14ac:dyDescent="0.25">
      <c r="A2727" s="194">
        <v>36775</v>
      </c>
      <c r="B2727" s="195">
        <v>1492.25</v>
      </c>
      <c r="C2727" s="196">
        <f t="shared" si="84"/>
        <v>0.99015977917562448</v>
      </c>
      <c r="D2727" s="198">
        <f t="shared" si="85"/>
        <v>-9.8402208243755229E-3</v>
      </c>
    </row>
    <row r="2728" spans="1:4" outlineLevel="1" x14ac:dyDescent="0.25">
      <c r="A2728" s="194">
        <v>36776</v>
      </c>
      <c r="B2728" s="195">
        <v>1502.51</v>
      </c>
      <c r="C2728" s="196">
        <f t="shared" si="84"/>
        <v>1.0068755235382811</v>
      </c>
      <c r="D2728" s="198">
        <f t="shared" si="85"/>
        <v>6.8755235382811364E-3</v>
      </c>
    </row>
    <row r="2729" spans="1:4" outlineLevel="1" x14ac:dyDescent="0.25">
      <c r="A2729" s="194">
        <v>36777</v>
      </c>
      <c r="B2729" s="195">
        <v>1494.5</v>
      </c>
      <c r="C2729" s="196">
        <f t="shared" si="84"/>
        <v>0.99466892067274093</v>
      </c>
      <c r="D2729" s="198">
        <f t="shared" si="85"/>
        <v>-5.3310793272590695E-3</v>
      </c>
    </row>
    <row r="2730" spans="1:4" outlineLevel="1" x14ac:dyDescent="0.25">
      <c r="A2730" s="194">
        <v>36780</v>
      </c>
      <c r="B2730" s="195">
        <v>1489.26</v>
      </c>
      <c r="C2730" s="196">
        <f t="shared" si="84"/>
        <v>0.99649381063900966</v>
      </c>
      <c r="D2730" s="198">
        <f t="shared" si="85"/>
        <v>-3.5061893609903416E-3</v>
      </c>
    </row>
    <row r="2731" spans="1:4" outlineLevel="1" x14ac:dyDescent="0.25">
      <c r="A2731" s="194">
        <v>36781</v>
      </c>
      <c r="B2731" s="195">
        <v>1481.99</v>
      </c>
      <c r="C2731" s="196">
        <f t="shared" si="84"/>
        <v>0.99511838094087002</v>
      </c>
      <c r="D2731" s="198">
        <f t="shared" si="85"/>
        <v>-4.8816190591299824E-3</v>
      </c>
    </row>
    <row r="2732" spans="1:4" outlineLevel="1" x14ac:dyDescent="0.25">
      <c r="A2732" s="194">
        <v>36782</v>
      </c>
      <c r="B2732" s="195">
        <v>1484.91</v>
      </c>
      <c r="C2732" s="196">
        <f t="shared" si="84"/>
        <v>1.0019703236863946</v>
      </c>
      <c r="D2732" s="198">
        <f t="shared" si="85"/>
        <v>1.9703236863946039E-3</v>
      </c>
    </row>
    <row r="2733" spans="1:4" outlineLevel="1" x14ac:dyDescent="0.25">
      <c r="A2733" s="194">
        <v>36783</v>
      </c>
      <c r="B2733" s="195">
        <v>1480.87</v>
      </c>
      <c r="C2733" s="196">
        <f t="shared" si="84"/>
        <v>0.99727929638833313</v>
      </c>
      <c r="D2733" s="198">
        <f t="shared" si="85"/>
        <v>-2.7207036116668748E-3</v>
      </c>
    </row>
    <row r="2734" spans="1:4" outlineLevel="1" x14ac:dyDescent="0.25">
      <c r="A2734" s="194">
        <v>36784</v>
      </c>
      <c r="B2734" s="195">
        <v>1465.81</v>
      </c>
      <c r="C2734" s="196">
        <f t="shared" si="84"/>
        <v>0.98983030245733927</v>
      </c>
      <c r="D2734" s="198">
        <f t="shared" si="85"/>
        <v>-1.0169697542660727E-2</v>
      </c>
    </row>
    <row r="2735" spans="1:4" outlineLevel="1" x14ac:dyDescent="0.25">
      <c r="A2735" s="194">
        <v>36787</v>
      </c>
      <c r="B2735" s="195">
        <v>1444.51</v>
      </c>
      <c r="C2735" s="196">
        <f t="shared" si="84"/>
        <v>0.98546878517679648</v>
      </c>
      <c r="D2735" s="198">
        <f t="shared" si="85"/>
        <v>-1.453121482320352E-2</v>
      </c>
    </row>
    <row r="2736" spans="1:4" outlineLevel="1" x14ac:dyDescent="0.25">
      <c r="A2736" s="194">
        <v>36788</v>
      </c>
      <c r="B2736" s="195">
        <v>1459.9</v>
      </c>
      <c r="C2736" s="196">
        <f t="shared" si="84"/>
        <v>1.0106541318509392</v>
      </c>
      <c r="D2736" s="198">
        <f t="shared" si="85"/>
        <v>1.0654131850939219E-2</v>
      </c>
    </row>
    <row r="2737" spans="1:4" outlineLevel="1" x14ac:dyDescent="0.25">
      <c r="A2737" s="194">
        <v>36789</v>
      </c>
      <c r="B2737" s="195">
        <v>1451.34</v>
      </c>
      <c r="C2737" s="196">
        <f t="shared" si="84"/>
        <v>0.99413658469758193</v>
      </c>
      <c r="D2737" s="198">
        <f t="shared" si="85"/>
        <v>-5.8634153024180735E-3</v>
      </c>
    </row>
    <row r="2738" spans="1:4" outlineLevel="1" x14ac:dyDescent="0.25">
      <c r="A2738" s="194">
        <v>36790</v>
      </c>
      <c r="B2738" s="195">
        <v>1449.05</v>
      </c>
      <c r="C2738" s="196">
        <f t="shared" si="84"/>
        <v>0.99842214780823246</v>
      </c>
      <c r="D2738" s="198">
        <f t="shared" si="85"/>
        <v>-1.577852191767537E-3</v>
      </c>
    </row>
    <row r="2739" spans="1:4" outlineLevel="1" x14ac:dyDescent="0.25">
      <c r="A2739" s="194">
        <v>36791</v>
      </c>
      <c r="B2739" s="195">
        <v>1448.72</v>
      </c>
      <c r="C2739" s="196">
        <f t="shared" si="84"/>
        <v>0.9997722645871433</v>
      </c>
      <c r="D2739" s="198">
        <f t="shared" si="85"/>
        <v>-2.2773541285669996E-4</v>
      </c>
    </row>
    <row r="2740" spans="1:4" outlineLevel="1" x14ac:dyDescent="0.25">
      <c r="A2740" s="194">
        <v>36794</v>
      </c>
      <c r="B2740" s="195">
        <v>1439.03</v>
      </c>
      <c r="C2740" s="196">
        <f t="shared" si="84"/>
        <v>0.99331133690430173</v>
      </c>
      <c r="D2740" s="198">
        <f t="shared" si="85"/>
        <v>-6.6886630956982662E-3</v>
      </c>
    </row>
    <row r="2741" spans="1:4" outlineLevel="1" x14ac:dyDescent="0.25">
      <c r="A2741" s="194">
        <v>36795</v>
      </c>
      <c r="B2741" s="195">
        <v>1427.21</v>
      </c>
      <c r="C2741" s="196">
        <f t="shared" si="84"/>
        <v>0.99178613371507196</v>
      </c>
      <c r="D2741" s="198">
        <f t="shared" si="85"/>
        <v>-8.2138662849280397E-3</v>
      </c>
    </row>
    <row r="2742" spans="1:4" outlineLevel="1" x14ac:dyDescent="0.25">
      <c r="A2742" s="194">
        <v>36796</v>
      </c>
      <c r="B2742" s="195">
        <v>1426.57</v>
      </c>
      <c r="C2742" s="196">
        <f t="shared" si="84"/>
        <v>0.99955157264873418</v>
      </c>
      <c r="D2742" s="198">
        <f t="shared" si="85"/>
        <v>-4.4842735126582323E-4</v>
      </c>
    </row>
    <row r="2743" spans="1:4" outlineLevel="1" x14ac:dyDescent="0.25">
      <c r="A2743" s="194">
        <v>36797</v>
      </c>
      <c r="B2743" s="195">
        <v>1458.29</v>
      </c>
      <c r="C2743" s="196">
        <f t="shared" si="84"/>
        <v>1.0222351514471775</v>
      </c>
      <c r="D2743" s="198">
        <f t="shared" si="85"/>
        <v>2.223515144717747E-2</v>
      </c>
    </row>
    <row r="2744" spans="1:4" outlineLevel="1" x14ac:dyDescent="0.25">
      <c r="A2744" s="194">
        <v>36798</v>
      </c>
      <c r="B2744" s="195">
        <v>1436.51</v>
      </c>
      <c r="C2744" s="196">
        <f t="shared" si="84"/>
        <v>0.98506469906534366</v>
      </c>
      <c r="D2744" s="198">
        <f t="shared" si="85"/>
        <v>-1.4935300934656337E-2</v>
      </c>
    </row>
    <row r="2745" spans="1:4" outlineLevel="1" x14ac:dyDescent="0.25">
      <c r="A2745" s="194">
        <v>36801</v>
      </c>
      <c r="B2745" s="195">
        <v>1436.23</v>
      </c>
      <c r="C2745" s="196">
        <f t="shared" si="84"/>
        <v>0.99980508315291927</v>
      </c>
      <c r="D2745" s="198">
        <f t="shared" si="85"/>
        <v>-1.9491684708072832E-4</v>
      </c>
    </row>
    <row r="2746" spans="1:4" outlineLevel="1" x14ac:dyDescent="0.25">
      <c r="A2746" s="194">
        <v>36802</v>
      </c>
      <c r="B2746" s="195">
        <v>1426.46</v>
      </c>
      <c r="C2746" s="196">
        <f t="shared" si="84"/>
        <v>0.99319746837205747</v>
      </c>
      <c r="D2746" s="198">
        <f t="shared" si="85"/>
        <v>-6.8025316279425319E-3</v>
      </c>
    </row>
    <row r="2747" spans="1:4" outlineLevel="1" x14ac:dyDescent="0.25">
      <c r="A2747" s="194">
        <v>36803</v>
      </c>
      <c r="B2747" s="195">
        <v>1434.32</v>
      </c>
      <c r="C2747" s="196">
        <f t="shared" si="84"/>
        <v>1.0055101439928213</v>
      </c>
      <c r="D2747" s="198">
        <f t="shared" si="85"/>
        <v>5.510143992821348E-3</v>
      </c>
    </row>
    <row r="2748" spans="1:4" outlineLevel="1" x14ac:dyDescent="0.25">
      <c r="A2748" s="194">
        <v>36804</v>
      </c>
      <c r="B2748" s="195">
        <v>1436.28</v>
      </c>
      <c r="C2748" s="196">
        <f t="shared" si="84"/>
        <v>1.0013665011991746</v>
      </c>
      <c r="D2748" s="198">
        <f t="shared" si="85"/>
        <v>1.3665011991745857E-3</v>
      </c>
    </row>
    <row r="2749" spans="1:4" outlineLevel="1" x14ac:dyDescent="0.25">
      <c r="A2749" s="194">
        <v>36805</v>
      </c>
      <c r="B2749" s="195">
        <v>1408.99</v>
      </c>
      <c r="C2749" s="196">
        <f t="shared" si="84"/>
        <v>0.98099952655471079</v>
      </c>
      <c r="D2749" s="198">
        <f t="shared" si="85"/>
        <v>-1.9000473445289212E-2</v>
      </c>
    </row>
    <row r="2750" spans="1:4" outlineLevel="1" x14ac:dyDescent="0.25">
      <c r="A2750" s="194">
        <v>36808</v>
      </c>
      <c r="B2750" s="195">
        <v>1402.03</v>
      </c>
      <c r="C2750" s="196">
        <f t="shared" si="84"/>
        <v>0.99506029141441743</v>
      </c>
      <c r="D2750" s="198">
        <f t="shared" si="85"/>
        <v>-4.9397085855825695E-3</v>
      </c>
    </row>
    <row r="2751" spans="1:4" outlineLevel="1" x14ac:dyDescent="0.25">
      <c r="A2751" s="194">
        <v>36809</v>
      </c>
      <c r="B2751" s="195">
        <v>1387.02</v>
      </c>
      <c r="C2751" s="196">
        <f t="shared" si="84"/>
        <v>0.98929409499083476</v>
      </c>
      <c r="D2751" s="198">
        <f t="shared" si="85"/>
        <v>-1.070590500916524E-2</v>
      </c>
    </row>
    <row r="2752" spans="1:4" outlineLevel="1" x14ac:dyDescent="0.25">
      <c r="A2752" s="194">
        <v>36810</v>
      </c>
      <c r="B2752" s="195">
        <v>1364.59</v>
      </c>
      <c r="C2752" s="196">
        <f t="shared" si="84"/>
        <v>0.98382863981773871</v>
      </c>
      <c r="D2752" s="198">
        <f t="shared" si="85"/>
        <v>-1.6171360182261285E-2</v>
      </c>
    </row>
    <row r="2753" spans="1:4" outlineLevel="1" x14ac:dyDescent="0.25">
      <c r="A2753" s="194">
        <v>36811</v>
      </c>
      <c r="B2753" s="195">
        <v>1329.78</v>
      </c>
      <c r="C2753" s="196">
        <f t="shared" si="84"/>
        <v>0.97449050630592338</v>
      </c>
      <c r="D2753" s="198">
        <f t="shared" si="85"/>
        <v>-2.5509493694076624E-2</v>
      </c>
    </row>
    <row r="2754" spans="1:4" outlineLevel="1" x14ac:dyDescent="0.25">
      <c r="A2754" s="194">
        <v>36812</v>
      </c>
      <c r="B2754" s="195">
        <v>1374.17</v>
      </c>
      <c r="C2754" s="196">
        <f t="shared" si="84"/>
        <v>1.0333814615951511</v>
      </c>
      <c r="D2754" s="198">
        <f t="shared" si="85"/>
        <v>3.3381461595151096E-2</v>
      </c>
    </row>
    <row r="2755" spans="1:4" outlineLevel="1" x14ac:dyDescent="0.25">
      <c r="A2755" s="194">
        <v>36815</v>
      </c>
      <c r="B2755" s="195">
        <v>1374.62</v>
      </c>
      <c r="C2755" s="196">
        <f t="shared" si="84"/>
        <v>1.0003274704003142</v>
      </c>
      <c r="D2755" s="198">
        <f t="shared" si="85"/>
        <v>3.2747040031422259E-4</v>
      </c>
    </row>
    <row r="2756" spans="1:4" outlineLevel="1" x14ac:dyDescent="0.25">
      <c r="A2756" s="194">
        <v>36816</v>
      </c>
      <c r="B2756" s="195">
        <v>1349.97</v>
      </c>
      <c r="C2756" s="196">
        <f t="shared" si="84"/>
        <v>0.9820677714568391</v>
      </c>
      <c r="D2756" s="198">
        <f t="shared" si="85"/>
        <v>-1.79322285431609E-2</v>
      </c>
    </row>
    <row r="2757" spans="1:4" outlineLevel="1" x14ac:dyDescent="0.25">
      <c r="A2757" s="194">
        <v>36817</v>
      </c>
      <c r="B2757" s="195">
        <v>1342.13</v>
      </c>
      <c r="C2757" s="196">
        <f t="shared" si="84"/>
        <v>0.99419246353622681</v>
      </c>
      <c r="D2757" s="198">
        <f t="shared" si="85"/>
        <v>-5.8075364637731886E-3</v>
      </c>
    </row>
    <row r="2758" spans="1:4" outlineLevel="1" x14ac:dyDescent="0.25">
      <c r="A2758" s="194">
        <v>36818</v>
      </c>
      <c r="B2758" s="195">
        <v>1388.76</v>
      </c>
      <c r="C2758" s="196">
        <f t="shared" si="84"/>
        <v>1.0347432812022679</v>
      </c>
      <c r="D2758" s="198">
        <f t="shared" si="85"/>
        <v>3.4743281202267884E-2</v>
      </c>
    </row>
    <row r="2759" spans="1:4" outlineLevel="1" x14ac:dyDescent="0.25">
      <c r="A2759" s="194">
        <v>36819</v>
      </c>
      <c r="B2759" s="195">
        <v>1396.93</v>
      </c>
      <c r="C2759" s="196">
        <f t="shared" si="84"/>
        <v>1.005882945937383</v>
      </c>
      <c r="D2759" s="198">
        <f t="shared" si="85"/>
        <v>5.8829459373830328E-3</v>
      </c>
    </row>
    <row r="2760" spans="1:4" outlineLevel="1" x14ac:dyDescent="0.25">
      <c r="A2760" s="194">
        <v>36822</v>
      </c>
      <c r="B2760" s="195">
        <v>1395.78</v>
      </c>
      <c r="C2760" s="196">
        <f t="shared" si="84"/>
        <v>0.99917676619444062</v>
      </c>
      <c r="D2760" s="198">
        <f t="shared" si="85"/>
        <v>-8.2323380555937575E-4</v>
      </c>
    </row>
    <row r="2761" spans="1:4" outlineLevel="1" x14ac:dyDescent="0.25">
      <c r="A2761" s="194">
        <v>36823</v>
      </c>
      <c r="B2761" s="195">
        <v>1398.13</v>
      </c>
      <c r="C2761" s="196">
        <f t="shared" si="84"/>
        <v>1.001683646419923</v>
      </c>
      <c r="D2761" s="198">
        <f t="shared" si="85"/>
        <v>1.6836464199230239E-3</v>
      </c>
    </row>
    <row r="2762" spans="1:4" outlineLevel="1" x14ac:dyDescent="0.25">
      <c r="A2762" s="194">
        <v>36824</v>
      </c>
      <c r="B2762" s="195">
        <v>1364.9</v>
      </c>
      <c r="C2762" s="196">
        <f t="shared" si="84"/>
        <v>0.97623253917732966</v>
      </c>
      <c r="D2762" s="198">
        <f t="shared" si="85"/>
        <v>-2.3767460822670339E-2</v>
      </c>
    </row>
    <row r="2763" spans="1:4" outlineLevel="1" x14ac:dyDescent="0.25">
      <c r="A2763" s="194">
        <v>36825</v>
      </c>
      <c r="B2763" s="195">
        <v>1364.44</v>
      </c>
      <c r="C2763" s="196">
        <f t="shared" si="84"/>
        <v>0.99966297897281853</v>
      </c>
      <c r="D2763" s="198">
        <f t="shared" si="85"/>
        <v>-3.370210271814722E-4</v>
      </c>
    </row>
    <row r="2764" spans="1:4" outlineLevel="1" x14ac:dyDescent="0.25">
      <c r="A2764" s="194">
        <v>36826</v>
      </c>
      <c r="B2764" s="195">
        <v>1379.58</v>
      </c>
      <c r="C2764" s="196">
        <f t="shared" si="84"/>
        <v>1.0110961273489489</v>
      </c>
      <c r="D2764" s="198">
        <f t="shared" si="85"/>
        <v>1.1096127348948936E-2</v>
      </c>
    </row>
    <row r="2765" spans="1:4" outlineLevel="1" x14ac:dyDescent="0.25">
      <c r="A2765" s="194">
        <v>36829</v>
      </c>
      <c r="B2765" s="195">
        <v>1398.66</v>
      </c>
      <c r="C2765" s="196">
        <f t="shared" si="84"/>
        <v>1.0138302961770975</v>
      </c>
      <c r="D2765" s="198">
        <f t="shared" si="85"/>
        <v>1.3830296177097523E-2</v>
      </c>
    </row>
    <row r="2766" spans="1:4" outlineLevel="1" x14ac:dyDescent="0.25">
      <c r="A2766" s="194">
        <v>36830</v>
      </c>
      <c r="B2766" s="195">
        <v>1429.4</v>
      </c>
      <c r="C2766" s="196">
        <f t="shared" si="84"/>
        <v>1.0219781791142952</v>
      </c>
      <c r="D2766" s="198">
        <f t="shared" si="85"/>
        <v>2.1978179114295227E-2</v>
      </c>
    </row>
    <row r="2767" spans="1:4" outlineLevel="1" x14ac:dyDescent="0.25">
      <c r="A2767" s="194">
        <v>36831</v>
      </c>
      <c r="B2767" s="195">
        <v>1421.22</v>
      </c>
      <c r="C2767" s="196">
        <f t="shared" si="84"/>
        <v>0.99427731915489015</v>
      </c>
      <c r="D2767" s="198">
        <f t="shared" si="85"/>
        <v>-5.722680845109851E-3</v>
      </c>
    </row>
    <row r="2768" spans="1:4" outlineLevel="1" x14ac:dyDescent="0.25">
      <c r="A2768" s="194">
        <v>36832</v>
      </c>
      <c r="B2768" s="195">
        <v>1428.32</v>
      </c>
      <c r="C2768" s="196">
        <f t="shared" si="84"/>
        <v>1.0049957079129199</v>
      </c>
      <c r="D2768" s="198">
        <f t="shared" si="85"/>
        <v>4.9957079129199222E-3</v>
      </c>
    </row>
    <row r="2769" spans="1:4" outlineLevel="1" x14ac:dyDescent="0.25">
      <c r="A2769" s="194">
        <v>36833</v>
      </c>
      <c r="B2769" s="195">
        <v>1426.69</v>
      </c>
      <c r="C2769" s="196">
        <f t="shared" si="84"/>
        <v>0.99885879914865028</v>
      </c>
      <c r="D2769" s="198">
        <f t="shared" si="85"/>
        <v>-1.1412008513497218E-3</v>
      </c>
    </row>
    <row r="2770" spans="1:4" outlineLevel="1" x14ac:dyDescent="0.25">
      <c r="A2770" s="194">
        <v>36836</v>
      </c>
      <c r="B2770" s="195">
        <v>1432.19</v>
      </c>
      <c r="C2770" s="196">
        <f t="shared" si="84"/>
        <v>1.0038550771365888</v>
      </c>
      <c r="D2770" s="198">
        <f t="shared" si="85"/>
        <v>3.8550771365888359E-3</v>
      </c>
    </row>
    <row r="2771" spans="1:4" outlineLevel="1" x14ac:dyDescent="0.25">
      <c r="A2771" s="194">
        <v>36837</v>
      </c>
      <c r="B2771" s="195">
        <v>1431.87</v>
      </c>
      <c r="C2771" s="196">
        <f t="shared" si="84"/>
        <v>0.99977656595842723</v>
      </c>
      <c r="D2771" s="198">
        <f t="shared" si="85"/>
        <v>-2.2343404157276758E-4</v>
      </c>
    </row>
    <row r="2772" spans="1:4" outlineLevel="1" x14ac:dyDescent="0.25">
      <c r="A2772" s="194">
        <v>36838</v>
      </c>
      <c r="B2772" s="195">
        <v>1409.28</v>
      </c>
      <c r="C2772" s="196">
        <f t="shared" si="84"/>
        <v>0.9842234281045068</v>
      </c>
      <c r="D2772" s="198">
        <f t="shared" si="85"/>
        <v>-1.5776571895493197E-2</v>
      </c>
    </row>
    <row r="2773" spans="1:4" outlineLevel="1" x14ac:dyDescent="0.25">
      <c r="A2773" s="194">
        <v>36839</v>
      </c>
      <c r="B2773" s="195">
        <v>1400.14</v>
      </c>
      <c r="C2773" s="196">
        <f t="shared" si="84"/>
        <v>0.99351441871026347</v>
      </c>
      <c r="D2773" s="198">
        <f t="shared" si="85"/>
        <v>-6.4855812897365306E-3</v>
      </c>
    </row>
    <row r="2774" spans="1:4" outlineLevel="1" x14ac:dyDescent="0.25">
      <c r="A2774" s="194">
        <v>36840</v>
      </c>
      <c r="B2774" s="195">
        <v>1365.98</v>
      </c>
      <c r="C2774" s="196">
        <f t="shared" si="84"/>
        <v>0.97560243975602434</v>
      </c>
      <c r="D2774" s="198">
        <f t="shared" si="85"/>
        <v>-2.4397560243975658E-2</v>
      </c>
    </row>
    <row r="2775" spans="1:4" outlineLevel="1" x14ac:dyDescent="0.25">
      <c r="A2775" s="194">
        <v>36843</v>
      </c>
      <c r="B2775" s="195">
        <v>1351.26</v>
      </c>
      <c r="C2775" s="196">
        <f t="shared" si="84"/>
        <v>0.98922385393636802</v>
      </c>
      <c r="D2775" s="198">
        <f t="shared" si="85"/>
        <v>-1.0776146063631975E-2</v>
      </c>
    </row>
    <row r="2776" spans="1:4" outlineLevel="1" x14ac:dyDescent="0.25">
      <c r="A2776" s="194">
        <v>36844</v>
      </c>
      <c r="B2776" s="195">
        <v>1382.95</v>
      </c>
      <c r="C2776" s="196">
        <f t="shared" si="84"/>
        <v>1.023452185367731</v>
      </c>
      <c r="D2776" s="198">
        <f t="shared" si="85"/>
        <v>2.3452185367730971E-2</v>
      </c>
    </row>
    <row r="2777" spans="1:4" outlineLevel="1" x14ac:dyDescent="0.25">
      <c r="A2777" s="194">
        <v>36845</v>
      </c>
      <c r="B2777" s="195">
        <v>1389.81</v>
      </c>
      <c r="C2777" s="196">
        <f t="shared" si="84"/>
        <v>1.0049604107162224</v>
      </c>
      <c r="D2777" s="198">
        <f t="shared" si="85"/>
        <v>4.9604107162224409E-3</v>
      </c>
    </row>
    <row r="2778" spans="1:4" outlineLevel="1" x14ac:dyDescent="0.25">
      <c r="A2778" s="194">
        <v>36846</v>
      </c>
      <c r="B2778" s="195">
        <v>1372.32</v>
      </c>
      <c r="C2778" s="196">
        <f t="shared" si="84"/>
        <v>0.98741554600988624</v>
      </c>
      <c r="D2778" s="198">
        <f t="shared" si="85"/>
        <v>-1.2584453990113764E-2</v>
      </c>
    </row>
    <row r="2779" spans="1:4" outlineLevel="1" x14ac:dyDescent="0.25">
      <c r="A2779" s="194">
        <v>36847</v>
      </c>
      <c r="B2779" s="195">
        <v>1367.72</v>
      </c>
      <c r="C2779" s="196">
        <f t="shared" si="84"/>
        <v>0.99664801212545184</v>
      </c>
      <c r="D2779" s="198">
        <f t="shared" si="85"/>
        <v>-3.3519878745481568E-3</v>
      </c>
    </row>
    <row r="2780" spans="1:4" outlineLevel="1" x14ac:dyDescent="0.25">
      <c r="A2780" s="194">
        <v>36850</v>
      </c>
      <c r="B2780" s="195">
        <v>1342.62</v>
      </c>
      <c r="C2780" s="196">
        <f t="shared" si="84"/>
        <v>0.98164829058579228</v>
      </c>
      <c r="D2780" s="198">
        <f t="shared" si="85"/>
        <v>-1.8351709414207718E-2</v>
      </c>
    </row>
    <row r="2781" spans="1:4" outlineLevel="1" x14ac:dyDescent="0.25">
      <c r="A2781" s="194">
        <v>36851</v>
      </c>
      <c r="B2781" s="195">
        <v>1347.35</v>
      </c>
      <c r="C2781" s="196">
        <f t="shared" ref="C2781:C2844" si="86">B2781/B2780</f>
        <v>1.0035229625657298</v>
      </c>
      <c r="D2781" s="198">
        <f t="shared" ref="D2781:D2844" si="87">C2781-1</f>
        <v>3.5229625657298147E-3</v>
      </c>
    </row>
    <row r="2782" spans="1:4" outlineLevel="1" x14ac:dyDescent="0.25">
      <c r="A2782" s="194">
        <v>36852</v>
      </c>
      <c r="B2782" s="195">
        <v>1322.36</v>
      </c>
      <c r="C2782" s="196">
        <f t="shared" si="86"/>
        <v>0.98145248079563585</v>
      </c>
      <c r="D2782" s="198">
        <f t="shared" si="87"/>
        <v>-1.8547519204364149E-2</v>
      </c>
    </row>
    <row r="2783" spans="1:4" outlineLevel="1" x14ac:dyDescent="0.25">
      <c r="A2783" s="194">
        <v>36854</v>
      </c>
      <c r="B2783" s="195">
        <v>1341.77</v>
      </c>
      <c r="C2783" s="196">
        <f t="shared" si="86"/>
        <v>1.0146783024289907</v>
      </c>
      <c r="D2783" s="198">
        <f t="shared" si="87"/>
        <v>1.4678302428990708E-2</v>
      </c>
    </row>
    <row r="2784" spans="1:4" outlineLevel="1" x14ac:dyDescent="0.25">
      <c r="A2784" s="194">
        <v>36857</v>
      </c>
      <c r="B2784" s="195">
        <v>1348.97</v>
      </c>
      <c r="C2784" s="196">
        <f t="shared" si="86"/>
        <v>1.0053660463417724</v>
      </c>
      <c r="D2784" s="198">
        <f t="shared" si="87"/>
        <v>5.3660463417724014E-3</v>
      </c>
    </row>
    <row r="2785" spans="1:4" outlineLevel="1" x14ac:dyDescent="0.25">
      <c r="A2785" s="194">
        <v>36858</v>
      </c>
      <c r="B2785" s="195">
        <v>1336.09</v>
      </c>
      <c r="C2785" s="196">
        <f t="shared" si="86"/>
        <v>0.99045197446940991</v>
      </c>
      <c r="D2785" s="198">
        <f t="shared" si="87"/>
        <v>-9.5480255305900874E-3</v>
      </c>
    </row>
    <row r="2786" spans="1:4" outlineLevel="1" x14ac:dyDescent="0.25">
      <c r="A2786" s="194">
        <v>36859</v>
      </c>
      <c r="B2786" s="195">
        <v>1341.93</v>
      </c>
      <c r="C2786" s="196">
        <f t="shared" si="86"/>
        <v>1.0043709630339275</v>
      </c>
      <c r="D2786" s="198">
        <f t="shared" si="87"/>
        <v>4.3709630339274774E-3</v>
      </c>
    </row>
    <row r="2787" spans="1:4" outlineLevel="1" x14ac:dyDescent="0.25">
      <c r="A2787" s="194">
        <v>36860</v>
      </c>
      <c r="B2787" s="195">
        <v>1314.95</v>
      </c>
      <c r="C2787" s="196">
        <f t="shared" si="86"/>
        <v>0.97989462937709115</v>
      </c>
      <c r="D2787" s="198">
        <f t="shared" si="87"/>
        <v>-2.0105370622908847E-2</v>
      </c>
    </row>
    <row r="2788" spans="1:4" outlineLevel="1" x14ac:dyDescent="0.25">
      <c r="A2788" s="194">
        <v>36861</v>
      </c>
      <c r="B2788" s="195">
        <v>1315.23</v>
      </c>
      <c r="C2788" s="196">
        <f t="shared" si="86"/>
        <v>1.0002129358530742</v>
      </c>
      <c r="D2788" s="198">
        <f t="shared" si="87"/>
        <v>2.1293585307424756E-4</v>
      </c>
    </row>
    <row r="2789" spans="1:4" outlineLevel="1" x14ac:dyDescent="0.25">
      <c r="A2789" s="194">
        <v>36864</v>
      </c>
      <c r="B2789" s="195">
        <v>1324.97</v>
      </c>
      <c r="C2789" s="196">
        <f t="shared" si="86"/>
        <v>1.0074055488393665</v>
      </c>
      <c r="D2789" s="198">
        <f t="shared" si="87"/>
        <v>7.4055488393665048E-3</v>
      </c>
    </row>
    <row r="2790" spans="1:4" outlineLevel="1" x14ac:dyDescent="0.25">
      <c r="A2790" s="194">
        <v>36865</v>
      </c>
      <c r="B2790" s="195">
        <v>1376.54</v>
      </c>
      <c r="C2790" s="196">
        <f t="shared" si="86"/>
        <v>1.0389216359615689</v>
      </c>
      <c r="D2790" s="198">
        <f t="shared" si="87"/>
        <v>3.8921635961568946E-2</v>
      </c>
    </row>
    <row r="2791" spans="1:4" outlineLevel="1" x14ac:dyDescent="0.25">
      <c r="A2791" s="194">
        <v>36866</v>
      </c>
      <c r="B2791" s="195">
        <v>1351.46</v>
      </c>
      <c r="C2791" s="196">
        <f t="shared" si="86"/>
        <v>0.98178040594534122</v>
      </c>
      <c r="D2791" s="198">
        <f t="shared" si="87"/>
        <v>-1.8219594054658783E-2</v>
      </c>
    </row>
    <row r="2792" spans="1:4" outlineLevel="1" x14ac:dyDescent="0.25">
      <c r="A2792" s="194">
        <v>36867</v>
      </c>
      <c r="B2792" s="195">
        <v>1343.55</v>
      </c>
      <c r="C2792" s="196">
        <f t="shared" si="86"/>
        <v>0.99414707057552565</v>
      </c>
      <c r="D2792" s="198">
        <f t="shared" si="87"/>
        <v>-5.8529294244743513E-3</v>
      </c>
    </row>
    <row r="2793" spans="1:4" outlineLevel="1" x14ac:dyDescent="0.25">
      <c r="A2793" s="194">
        <v>36868</v>
      </c>
      <c r="B2793" s="195">
        <v>1369.89</v>
      </c>
      <c r="C2793" s="196">
        <f t="shared" si="86"/>
        <v>1.0196047783856204</v>
      </c>
      <c r="D2793" s="198">
        <f t="shared" si="87"/>
        <v>1.9604778385620358E-2</v>
      </c>
    </row>
    <row r="2794" spans="1:4" outlineLevel="1" x14ac:dyDescent="0.25">
      <c r="A2794" s="194">
        <v>36871</v>
      </c>
      <c r="B2794" s="195">
        <v>1380.2</v>
      </c>
      <c r="C2794" s="196">
        <f t="shared" si="86"/>
        <v>1.0075261517348109</v>
      </c>
      <c r="D2794" s="198">
        <f t="shared" si="87"/>
        <v>7.5261517348108598E-3</v>
      </c>
    </row>
    <row r="2795" spans="1:4" outlineLevel="1" x14ac:dyDescent="0.25">
      <c r="A2795" s="194">
        <v>36872</v>
      </c>
      <c r="B2795" s="195">
        <v>1371.18</v>
      </c>
      <c r="C2795" s="196">
        <f t="shared" si="86"/>
        <v>0.9934647152586582</v>
      </c>
      <c r="D2795" s="198">
        <f t="shared" si="87"/>
        <v>-6.5352847413417958E-3</v>
      </c>
    </row>
    <row r="2796" spans="1:4" outlineLevel="1" x14ac:dyDescent="0.25">
      <c r="A2796" s="194">
        <v>36873</v>
      </c>
      <c r="B2796" s="195">
        <v>1359.99</v>
      </c>
      <c r="C2796" s="196">
        <f t="shared" si="86"/>
        <v>0.9918391458451844</v>
      </c>
      <c r="D2796" s="198">
        <f t="shared" si="87"/>
        <v>-8.1608541548155999E-3</v>
      </c>
    </row>
    <row r="2797" spans="1:4" outlineLevel="1" x14ac:dyDescent="0.25">
      <c r="A2797" s="194">
        <v>36874</v>
      </c>
      <c r="B2797" s="195">
        <v>1340.93</v>
      </c>
      <c r="C2797" s="196">
        <f t="shared" si="86"/>
        <v>0.98598519106758142</v>
      </c>
      <c r="D2797" s="198">
        <f t="shared" si="87"/>
        <v>-1.4014808932418577E-2</v>
      </c>
    </row>
    <row r="2798" spans="1:4" outlineLevel="1" x14ac:dyDescent="0.25">
      <c r="A2798" s="194">
        <v>36875</v>
      </c>
      <c r="B2798" s="195">
        <v>1312.15</v>
      </c>
      <c r="C2798" s="196">
        <f t="shared" si="86"/>
        <v>0.97853728382540472</v>
      </c>
      <c r="D2798" s="198">
        <f t="shared" si="87"/>
        <v>-2.1462716174595275E-2</v>
      </c>
    </row>
    <row r="2799" spans="1:4" outlineLevel="1" x14ac:dyDescent="0.25">
      <c r="A2799" s="194">
        <v>36878</v>
      </c>
      <c r="B2799" s="195">
        <v>1322.74</v>
      </c>
      <c r="C2799" s="196">
        <f t="shared" si="86"/>
        <v>1.0080707236215372</v>
      </c>
      <c r="D2799" s="198">
        <f t="shared" si="87"/>
        <v>8.0707236215371569E-3</v>
      </c>
    </row>
    <row r="2800" spans="1:4" outlineLevel="1" x14ac:dyDescent="0.25">
      <c r="A2800" s="194">
        <v>36879</v>
      </c>
      <c r="B2800" s="195">
        <v>1305.5999999999999</v>
      </c>
      <c r="C2800" s="196">
        <f t="shared" si="86"/>
        <v>0.98704204907994009</v>
      </c>
      <c r="D2800" s="198">
        <f t="shared" si="87"/>
        <v>-1.2957950920059913E-2</v>
      </c>
    </row>
    <row r="2801" spans="1:4" outlineLevel="1" x14ac:dyDescent="0.25">
      <c r="A2801" s="194">
        <v>36880</v>
      </c>
      <c r="B2801" s="195">
        <v>1264.74</v>
      </c>
      <c r="C2801" s="196">
        <f t="shared" si="86"/>
        <v>0.9687040441176471</v>
      </c>
      <c r="D2801" s="198">
        <f t="shared" si="87"/>
        <v>-3.1295955882352899E-2</v>
      </c>
    </row>
    <row r="2802" spans="1:4" outlineLevel="1" x14ac:dyDescent="0.25">
      <c r="A2802" s="194">
        <v>36881</v>
      </c>
      <c r="B2802" s="195">
        <v>1274.8599999999999</v>
      </c>
      <c r="C2802" s="196">
        <f t="shared" si="86"/>
        <v>1.0080016446067965</v>
      </c>
      <c r="D2802" s="198">
        <f t="shared" si="87"/>
        <v>8.0016446067965319E-3</v>
      </c>
    </row>
    <row r="2803" spans="1:4" outlineLevel="1" x14ac:dyDescent="0.25">
      <c r="A2803" s="194">
        <v>36882</v>
      </c>
      <c r="B2803" s="195">
        <v>1305.95</v>
      </c>
      <c r="C2803" s="196">
        <f t="shared" si="86"/>
        <v>1.0243869915127937</v>
      </c>
      <c r="D2803" s="198">
        <f t="shared" si="87"/>
        <v>2.4386991512793665E-2</v>
      </c>
    </row>
    <row r="2804" spans="1:4" outlineLevel="1" x14ac:dyDescent="0.25">
      <c r="A2804" s="194">
        <v>36886</v>
      </c>
      <c r="B2804" s="195">
        <v>1315.19</v>
      </c>
      <c r="C2804" s="196">
        <f t="shared" si="86"/>
        <v>1.0070753091619127</v>
      </c>
      <c r="D2804" s="198">
        <f t="shared" si="87"/>
        <v>7.0753091619126796E-3</v>
      </c>
    </row>
    <row r="2805" spans="1:4" outlineLevel="1" x14ac:dyDescent="0.25">
      <c r="A2805" s="194">
        <v>36887</v>
      </c>
      <c r="B2805" s="195">
        <v>1328.92</v>
      </c>
      <c r="C2805" s="196">
        <f t="shared" si="86"/>
        <v>1.0104395562618329</v>
      </c>
      <c r="D2805" s="198">
        <f t="shared" si="87"/>
        <v>1.0439556261832905E-2</v>
      </c>
    </row>
    <row r="2806" spans="1:4" outlineLevel="1" x14ac:dyDescent="0.25">
      <c r="A2806" s="194">
        <v>36888</v>
      </c>
      <c r="B2806" s="195">
        <v>1334.22</v>
      </c>
      <c r="C2806" s="196">
        <f t="shared" si="86"/>
        <v>1.0039882009451284</v>
      </c>
      <c r="D2806" s="198">
        <f t="shared" si="87"/>
        <v>3.9882009451284173E-3</v>
      </c>
    </row>
    <row r="2807" spans="1:4" outlineLevel="1" x14ac:dyDescent="0.25">
      <c r="A2807" s="194">
        <v>36889</v>
      </c>
      <c r="B2807" s="195">
        <v>1320.28</v>
      </c>
      <c r="C2807" s="196">
        <f t="shared" si="86"/>
        <v>0.9895519479546101</v>
      </c>
      <c r="D2807" s="198">
        <f t="shared" si="87"/>
        <v>-1.04480520453899E-2</v>
      </c>
    </row>
    <row r="2808" spans="1:4" outlineLevel="1" x14ac:dyDescent="0.25">
      <c r="A2808" s="194">
        <v>36893</v>
      </c>
      <c r="B2808" s="195">
        <v>1283.27</v>
      </c>
      <c r="C2808" s="196">
        <f t="shared" si="86"/>
        <v>0.97196806737964669</v>
      </c>
      <c r="D2808" s="198">
        <f t="shared" si="87"/>
        <v>-2.8031932620353306E-2</v>
      </c>
    </row>
    <row r="2809" spans="1:4" outlineLevel="1" x14ac:dyDescent="0.25">
      <c r="A2809" s="194">
        <v>36894</v>
      </c>
      <c r="B2809" s="195">
        <v>1347.56</v>
      </c>
      <c r="C2809" s="196">
        <f t="shared" si="86"/>
        <v>1.0500985762933754</v>
      </c>
      <c r="D2809" s="198">
        <f t="shared" si="87"/>
        <v>5.0098576293375441E-2</v>
      </c>
    </row>
    <row r="2810" spans="1:4" outlineLevel="1" x14ac:dyDescent="0.25">
      <c r="A2810" s="194">
        <v>36895</v>
      </c>
      <c r="B2810" s="195">
        <v>1333.34</v>
      </c>
      <c r="C2810" s="196">
        <f t="shared" si="86"/>
        <v>0.98944759417020389</v>
      </c>
      <c r="D2810" s="198">
        <f t="shared" si="87"/>
        <v>-1.0552405829796108E-2</v>
      </c>
    </row>
    <row r="2811" spans="1:4" outlineLevel="1" x14ac:dyDescent="0.25">
      <c r="A2811" s="194">
        <v>36896</v>
      </c>
      <c r="B2811" s="195">
        <v>1298.3499999999999</v>
      </c>
      <c r="C2811" s="196">
        <f t="shared" si="86"/>
        <v>0.97375763121184389</v>
      </c>
      <c r="D2811" s="198">
        <f t="shared" si="87"/>
        <v>-2.6242368788156112E-2</v>
      </c>
    </row>
    <row r="2812" spans="1:4" outlineLevel="1" x14ac:dyDescent="0.25">
      <c r="A2812" s="194">
        <v>36899</v>
      </c>
      <c r="B2812" s="195">
        <v>1295.8599999999999</v>
      </c>
      <c r="C2812" s="196">
        <f t="shared" si="86"/>
        <v>0.99808218123002268</v>
      </c>
      <c r="D2812" s="198">
        <f t="shared" si="87"/>
        <v>-1.9178187699773197E-3</v>
      </c>
    </row>
    <row r="2813" spans="1:4" outlineLevel="1" x14ac:dyDescent="0.25">
      <c r="A2813" s="194">
        <v>36900</v>
      </c>
      <c r="B2813" s="195">
        <v>1300.8</v>
      </c>
      <c r="C2813" s="196">
        <f t="shared" si="86"/>
        <v>1.0038121402003304</v>
      </c>
      <c r="D2813" s="198">
        <f t="shared" si="87"/>
        <v>3.8121402003303828E-3</v>
      </c>
    </row>
    <row r="2814" spans="1:4" outlineLevel="1" x14ac:dyDescent="0.25">
      <c r="A2814" s="194">
        <v>36901</v>
      </c>
      <c r="B2814" s="195">
        <v>1313.27</v>
      </c>
      <c r="C2814" s="196">
        <f t="shared" si="86"/>
        <v>1.0095864083640838</v>
      </c>
      <c r="D2814" s="198">
        <f t="shared" si="87"/>
        <v>9.5864083640837539E-3</v>
      </c>
    </row>
    <row r="2815" spans="1:4" outlineLevel="1" x14ac:dyDescent="0.25">
      <c r="A2815" s="194">
        <v>36902</v>
      </c>
      <c r="B2815" s="195">
        <v>1326.82</v>
      </c>
      <c r="C2815" s="196">
        <f t="shared" si="86"/>
        <v>1.0103177564400314</v>
      </c>
      <c r="D2815" s="198">
        <f t="shared" si="87"/>
        <v>1.0317756440031411E-2</v>
      </c>
    </row>
    <row r="2816" spans="1:4" outlineLevel="1" x14ac:dyDescent="0.25">
      <c r="A2816" s="194">
        <v>36903</v>
      </c>
      <c r="B2816" s="195">
        <v>1318.55</v>
      </c>
      <c r="C2816" s="196">
        <f t="shared" si="86"/>
        <v>0.99376705204926064</v>
      </c>
      <c r="D2816" s="198">
        <f t="shared" si="87"/>
        <v>-6.2329479507393648E-3</v>
      </c>
    </row>
    <row r="2817" spans="1:4" outlineLevel="1" x14ac:dyDescent="0.25">
      <c r="A2817" s="194">
        <v>36907</v>
      </c>
      <c r="B2817" s="195">
        <v>1326.65</v>
      </c>
      <c r="C2817" s="196">
        <f t="shared" si="86"/>
        <v>1.0061431117515454</v>
      </c>
      <c r="D2817" s="198">
        <f t="shared" si="87"/>
        <v>6.1431117515453604E-3</v>
      </c>
    </row>
    <row r="2818" spans="1:4" outlineLevel="1" x14ac:dyDescent="0.25">
      <c r="A2818" s="194">
        <v>36908</v>
      </c>
      <c r="B2818" s="195">
        <v>1329.47</v>
      </c>
      <c r="C2818" s="196">
        <f t="shared" si="86"/>
        <v>1.00212565484491</v>
      </c>
      <c r="D2818" s="198">
        <f t="shared" si="87"/>
        <v>2.1256548449100077E-3</v>
      </c>
    </row>
    <row r="2819" spans="1:4" outlineLevel="1" x14ac:dyDescent="0.25">
      <c r="A2819" s="194">
        <v>36909</v>
      </c>
      <c r="B2819" s="195">
        <v>1347.97</v>
      </c>
      <c r="C2819" s="196">
        <f t="shared" si="86"/>
        <v>1.013915319638653</v>
      </c>
      <c r="D2819" s="198">
        <f t="shared" si="87"/>
        <v>1.3915319638653001E-2</v>
      </c>
    </row>
    <row r="2820" spans="1:4" outlineLevel="1" x14ac:dyDescent="0.25">
      <c r="A2820" s="194">
        <v>36910</v>
      </c>
      <c r="B2820" s="195">
        <v>1342.54</v>
      </c>
      <c r="C2820" s="196">
        <f t="shared" si="86"/>
        <v>0.99597172043888216</v>
      </c>
      <c r="D2820" s="198">
        <f t="shared" si="87"/>
        <v>-4.0282795611178424E-3</v>
      </c>
    </row>
    <row r="2821" spans="1:4" outlineLevel="1" x14ac:dyDescent="0.25">
      <c r="A2821" s="194">
        <v>36913</v>
      </c>
      <c r="B2821" s="195">
        <v>1342.9</v>
      </c>
      <c r="C2821" s="196">
        <f t="shared" si="86"/>
        <v>1.000268148435056</v>
      </c>
      <c r="D2821" s="198">
        <f t="shared" si="87"/>
        <v>2.6814843505595931E-4</v>
      </c>
    </row>
    <row r="2822" spans="1:4" outlineLevel="1" x14ac:dyDescent="0.25">
      <c r="A2822" s="194">
        <v>36914</v>
      </c>
      <c r="B2822" s="195">
        <v>1360.4</v>
      </c>
      <c r="C2822" s="196">
        <f t="shared" si="86"/>
        <v>1.0130314989947129</v>
      </c>
      <c r="D2822" s="198">
        <f t="shared" si="87"/>
        <v>1.3031498994712898E-2</v>
      </c>
    </row>
    <row r="2823" spans="1:4" outlineLevel="1" x14ac:dyDescent="0.25">
      <c r="A2823" s="194">
        <v>36915</v>
      </c>
      <c r="B2823" s="195">
        <v>1364.3</v>
      </c>
      <c r="C2823" s="196">
        <f t="shared" si="86"/>
        <v>1.0028668038812114</v>
      </c>
      <c r="D2823" s="198">
        <f t="shared" si="87"/>
        <v>2.8668038812114105E-3</v>
      </c>
    </row>
    <row r="2824" spans="1:4" outlineLevel="1" x14ac:dyDescent="0.25">
      <c r="A2824" s="194">
        <v>36916</v>
      </c>
      <c r="B2824" s="195">
        <v>1357.51</v>
      </c>
      <c r="C2824" s="196">
        <f t="shared" si="86"/>
        <v>0.99502308876346846</v>
      </c>
      <c r="D2824" s="198">
        <f t="shared" si="87"/>
        <v>-4.9769112365315449E-3</v>
      </c>
    </row>
    <row r="2825" spans="1:4" outlineLevel="1" x14ac:dyDescent="0.25">
      <c r="A2825" s="194">
        <v>36917</v>
      </c>
      <c r="B2825" s="195">
        <v>1354.95</v>
      </c>
      <c r="C2825" s="196">
        <f t="shared" si="86"/>
        <v>0.99811419437057558</v>
      </c>
      <c r="D2825" s="198">
        <f t="shared" si="87"/>
        <v>-1.8858056294244196E-3</v>
      </c>
    </row>
    <row r="2826" spans="1:4" outlineLevel="1" x14ac:dyDescent="0.25">
      <c r="A2826" s="194">
        <v>36920</v>
      </c>
      <c r="B2826" s="195">
        <v>1364.17</v>
      </c>
      <c r="C2826" s="196">
        <f t="shared" si="86"/>
        <v>1.0068046791394516</v>
      </c>
      <c r="D2826" s="198">
        <f t="shared" si="87"/>
        <v>6.8046791394515971E-3</v>
      </c>
    </row>
    <row r="2827" spans="1:4" outlineLevel="1" x14ac:dyDescent="0.25">
      <c r="A2827" s="194">
        <v>36921</v>
      </c>
      <c r="B2827" s="195">
        <v>1373.73</v>
      </c>
      <c r="C2827" s="196">
        <f t="shared" si="86"/>
        <v>1.0070079242323171</v>
      </c>
      <c r="D2827" s="198">
        <f t="shared" si="87"/>
        <v>7.0079242323171087E-3</v>
      </c>
    </row>
    <row r="2828" spans="1:4" outlineLevel="1" x14ac:dyDescent="0.25">
      <c r="A2828" s="194">
        <v>36922</v>
      </c>
      <c r="B2828" s="195">
        <v>1366.01</v>
      </c>
      <c r="C2828" s="196">
        <f t="shared" si="86"/>
        <v>0.99438026395288737</v>
      </c>
      <c r="D2828" s="198">
        <f t="shared" si="87"/>
        <v>-5.6197360471126334E-3</v>
      </c>
    </row>
    <row r="2829" spans="1:4" outlineLevel="1" x14ac:dyDescent="0.25">
      <c r="A2829" s="194">
        <v>36923</v>
      </c>
      <c r="B2829" s="195">
        <v>1373.47</v>
      </c>
      <c r="C2829" s="196">
        <f t="shared" si="86"/>
        <v>1.0054611606064379</v>
      </c>
      <c r="D2829" s="198">
        <f t="shared" si="87"/>
        <v>5.4611606064378648E-3</v>
      </c>
    </row>
    <row r="2830" spans="1:4" outlineLevel="1" x14ac:dyDescent="0.25">
      <c r="A2830" s="194">
        <v>36924</v>
      </c>
      <c r="B2830" s="195">
        <v>1349.47</v>
      </c>
      <c r="C2830" s="196">
        <f t="shared" si="86"/>
        <v>0.98252601076106505</v>
      </c>
      <c r="D2830" s="198">
        <f t="shared" si="87"/>
        <v>-1.747398923893495E-2</v>
      </c>
    </row>
    <row r="2831" spans="1:4" outlineLevel="1" x14ac:dyDescent="0.25">
      <c r="A2831" s="194">
        <v>36927</v>
      </c>
      <c r="B2831" s="195">
        <v>1354.31</v>
      </c>
      <c r="C2831" s="196">
        <f t="shared" si="86"/>
        <v>1.0035865932551298</v>
      </c>
      <c r="D2831" s="198">
        <f t="shared" si="87"/>
        <v>3.5865932551297774E-3</v>
      </c>
    </row>
    <row r="2832" spans="1:4" outlineLevel="1" x14ac:dyDescent="0.25">
      <c r="A2832" s="194">
        <v>36928</v>
      </c>
      <c r="B2832" s="195">
        <v>1352.26</v>
      </c>
      <c r="C2832" s="196">
        <f t="shared" si="86"/>
        <v>0.99848631406398836</v>
      </c>
      <c r="D2832" s="198">
        <f t="shared" si="87"/>
        <v>-1.5136859360116439E-3</v>
      </c>
    </row>
    <row r="2833" spans="1:4" outlineLevel="1" x14ac:dyDescent="0.25">
      <c r="A2833" s="194">
        <v>36929</v>
      </c>
      <c r="B2833" s="195">
        <v>1340.89</v>
      </c>
      <c r="C2833" s="196">
        <f t="shared" si="86"/>
        <v>0.99159185363761415</v>
      </c>
      <c r="D2833" s="198">
        <f t="shared" si="87"/>
        <v>-8.4081463623858488E-3</v>
      </c>
    </row>
    <row r="2834" spans="1:4" outlineLevel="1" x14ac:dyDescent="0.25">
      <c r="A2834" s="194">
        <v>36930</v>
      </c>
      <c r="B2834" s="195">
        <v>1332.53</v>
      </c>
      <c r="C2834" s="196">
        <f t="shared" si="86"/>
        <v>0.99376533496409092</v>
      </c>
      <c r="D2834" s="198">
        <f t="shared" si="87"/>
        <v>-6.2346650359090816E-3</v>
      </c>
    </row>
    <row r="2835" spans="1:4" outlineLevel="1" x14ac:dyDescent="0.25">
      <c r="A2835" s="194">
        <v>36931</v>
      </c>
      <c r="B2835" s="195">
        <v>1314.76</v>
      </c>
      <c r="C2835" s="196">
        <f t="shared" si="86"/>
        <v>0.98666446534036756</v>
      </c>
      <c r="D2835" s="198">
        <f t="shared" si="87"/>
        <v>-1.3335534659632442E-2</v>
      </c>
    </row>
    <row r="2836" spans="1:4" outlineLevel="1" x14ac:dyDescent="0.25">
      <c r="A2836" s="194">
        <v>36934</v>
      </c>
      <c r="B2836" s="195">
        <v>1330.31</v>
      </c>
      <c r="C2836" s="196">
        <f t="shared" si="86"/>
        <v>1.0118272536432504</v>
      </c>
      <c r="D2836" s="198">
        <f t="shared" si="87"/>
        <v>1.1827253643250435E-2</v>
      </c>
    </row>
    <row r="2837" spans="1:4" outlineLevel="1" x14ac:dyDescent="0.25">
      <c r="A2837" s="194">
        <v>36935</v>
      </c>
      <c r="B2837" s="195">
        <v>1318.8</v>
      </c>
      <c r="C2837" s="196">
        <f t="shared" si="86"/>
        <v>0.99134788132089513</v>
      </c>
      <c r="D2837" s="198">
        <f t="shared" si="87"/>
        <v>-8.6521186791048699E-3</v>
      </c>
    </row>
    <row r="2838" spans="1:4" outlineLevel="1" x14ac:dyDescent="0.25">
      <c r="A2838" s="194">
        <v>36936</v>
      </c>
      <c r="B2838" s="195">
        <v>1315.92</v>
      </c>
      <c r="C2838" s="196">
        <f t="shared" si="86"/>
        <v>0.99781619654231124</v>
      </c>
      <c r="D2838" s="198">
        <f t="shared" si="87"/>
        <v>-2.1838034576887599E-3</v>
      </c>
    </row>
    <row r="2839" spans="1:4" outlineLevel="1" x14ac:dyDescent="0.25">
      <c r="A2839" s="194">
        <v>36937</v>
      </c>
      <c r="B2839" s="195">
        <v>1326.61</v>
      </c>
      <c r="C2839" s="196">
        <f t="shared" si="86"/>
        <v>1.0081235941394613</v>
      </c>
      <c r="D2839" s="198">
        <f t="shared" si="87"/>
        <v>8.1235941394612876E-3</v>
      </c>
    </row>
    <row r="2840" spans="1:4" outlineLevel="1" x14ac:dyDescent="0.25">
      <c r="A2840" s="194">
        <v>36938</v>
      </c>
      <c r="B2840" s="195">
        <v>1301.53</v>
      </c>
      <c r="C2840" s="196">
        <f t="shared" si="86"/>
        <v>0.98109466987283378</v>
      </c>
      <c r="D2840" s="198">
        <f t="shared" si="87"/>
        <v>-1.890533012716622E-2</v>
      </c>
    </row>
    <row r="2841" spans="1:4" outlineLevel="1" x14ac:dyDescent="0.25">
      <c r="A2841" s="194">
        <v>36942</v>
      </c>
      <c r="B2841" s="195">
        <v>1278.94</v>
      </c>
      <c r="C2841" s="196">
        <f t="shared" si="86"/>
        <v>0.98264350418353785</v>
      </c>
      <c r="D2841" s="198">
        <f t="shared" si="87"/>
        <v>-1.7356495816462147E-2</v>
      </c>
    </row>
    <row r="2842" spans="1:4" outlineLevel="1" x14ac:dyDescent="0.25">
      <c r="A2842" s="194">
        <v>36943</v>
      </c>
      <c r="B2842" s="195">
        <v>1255.27</v>
      </c>
      <c r="C2842" s="196">
        <f t="shared" si="86"/>
        <v>0.98149248596493965</v>
      </c>
      <c r="D2842" s="198">
        <f t="shared" si="87"/>
        <v>-1.8507514035060346E-2</v>
      </c>
    </row>
    <row r="2843" spans="1:4" outlineLevel="1" x14ac:dyDescent="0.25">
      <c r="A2843" s="194">
        <v>36944</v>
      </c>
      <c r="B2843" s="195">
        <v>1252.82</v>
      </c>
      <c r="C2843" s="196">
        <f t="shared" si="86"/>
        <v>0.99804822866793597</v>
      </c>
      <c r="D2843" s="198">
        <f t="shared" si="87"/>
        <v>-1.951771332064034E-3</v>
      </c>
    </row>
    <row r="2844" spans="1:4" outlineLevel="1" x14ac:dyDescent="0.25">
      <c r="A2844" s="194">
        <v>36945</v>
      </c>
      <c r="B2844" s="195">
        <v>1245.8599999999999</v>
      </c>
      <c r="C2844" s="196">
        <f t="shared" si="86"/>
        <v>0.99444453313325132</v>
      </c>
      <c r="D2844" s="198">
        <f t="shared" si="87"/>
        <v>-5.5554668667486817E-3</v>
      </c>
    </row>
    <row r="2845" spans="1:4" outlineLevel="1" x14ac:dyDescent="0.25">
      <c r="A2845" s="194">
        <v>36948</v>
      </c>
      <c r="B2845" s="195">
        <v>1267.6500000000001</v>
      </c>
      <c r="C2845" s="196">
        <f t="shared" ref="C2845:C2908" si="88">B2845/B2844</f>
        <v>1.0174899266370219</v>
      </c>
      <c r="D2845" s="198">
        <f t="shared" ref="D2845:D2908" si="89">C2845-1</f>
        <v>1.7489926637021869E-2</v>
      </c>
    </row>
    <row r="2846" spans="1:4" outlineLevel="1" x14ac:dyDescent="0.25">
      <c r="A2846" s="194">
        <v>36949</v>
      </c>
      <c r="B2846" s="195">
        <v>1257.94</v>
      </c>
      <c r="C2846" s="196">
        <f t="shared" si="88"/>
        <v>0.99234015698339439</v>
      </c>
      <c r="D2846" s="198">
        <f t="shared" si="89"/>
        <v>-7.6598430166056053E-3</v>
      </c>
    </row>
    <row r="2847" spans="1:4" outlineLevel="1" x14ac:dyDescent="0.25">
      <c r="A2847" s="194">
        <v>36950</v>
      </c>
      <c r="B2847" s="195">
        <v>1239.94</v>
      </c>
      <c r="C2847" s="196">
        <f t="shared" si="88"/>
        <v>0.98569089145746225</v>
      </c>
      <c r="D2847" s="198">
        <f t="shared" si="89"/>
        <v>-1.4309108542537752E-2</v>
      </c>
    </row>
    <row r="2848" spans="1:4" outlineLevel="1" x14ac:dyDescent="0.25">
      <c r="A2848" s="194">
        <v>36951</v>
      </c>
      <c r="B2848" s="195">
        <v>1241.23</v>
      </c>
      <c r="C2848" s="196">
        <f t="shared" si="88"/>
        <v>1.0010403729212705</v>
      </c>
      <c r="D2848" s="198">
        <f t="shared" si="89"/>
        <v>1.0403729212704604E-3</v>
      </c>
    </row>
    <row r="2849" spans="1:4" outlineLevel="1" x14ac:dyDescent="0.25">
      <c r="A2849" s="194">
        <v>36952</v>
      </c>
      <c r="B2849" s="195">
        <v>1234.18</v>
      </c>
      <c r="C2849" s="196">
        <f t="shared" si="88"/>
        <v>0.99432015017361819</v>
      </c>
      <c r="D2849" s="198">
        <f t="shared" si="89"/>
        <v>-5.6798498263818109E-3</v>
      </c>
    </row>
    <row r="2850" spans="1:4" outlineLevel="1" x14ac:dyDescent="0.25">
      <c r="A2850" s="194">
        <v>36955</v>
      </c>
      <c r="B2850" s="195">
        <v>1241.4100000000001</v>
      </c>
      <c r="C2850" s="196">
        <f t="shared" si="88"/>
        <v>1.0058581406277853</v>
      </c>
      <c r="D2850" s="198">
        <f t="shared" si="89"/>
        <v>5.8581406277853354E-3</v>
      </c>
    </row>
    <row r="2851" spans="1:4" outlineLevel="1" x14ac:dyDescent="0.25">
      <c r="A2851" s="194">
        <v>36956</v>
      </c>
      <c r="B2851" s="195">
        <v>1253.8</v>
      </c>
      <c r="C2851" s="196">
        <f t="shared" si="88"/>
        <v>1.0099805865910536</v>
      </c>
      <c r="D2851" s="198">
        <f t="shared" si="89"/>
        <v>9.9805865910536085E-3</v>
      </c>
    </row>
    <row r="2852" spans="1:4" outlineLevel="1" x14ac:dyDescent="0.25">
      <c r="A2852" s="194">
        <v>36957</v>
      </c>
      <c r="B2852" s="195">
        <v>1261.8900000000001</v>
      </c>
      <c r="C2852" s="196">
        <f t="shared" si="88"/>
        <v>1.006452384750359</v>
      </c>
      <c r="D2852" s="198">
        <f t="shared" si="89"/>
        <v>6.4523847503590304E-3</v>
      </c>
    </row>
    <row r="2853" spans="1:4" outlineLevel="1" x14ac:dyDescent="0.25">
      <c r="A2853" s="194">
        <v>36958</v>
      </c>
      <c r="B2853" s="195">
        <v>1264.74</v>
      </c>
      <c r="C2853" s="196">
        <f t="shared" si="88"/>
        <v>1.0022585169864251</v>
      </c>
      <c r="D2853" s="198">
        <f t="shared" si="89"/>
        <v>2.2585169864250965E-3</v>
      </c>
    </row>
    <row r="2854" spans="1:4" outlineLevel="1" x14ac:dyDescent="0.25">
      <c r="A2854" s="194">
        <v>36959</v>
      </c>
      <c r="B2854" s="195">
        <v>1233.42</v>
      </c>
      <c r="C2854" s="196">
        <f t="shared" si="88"/>
        <v>0.97523601688884676</v>
      </c>
      <c r="D2854" s="198">
        <f t="shared" si="89"/>
        <v>-2.4763983111153243E-2</v>
      </c>
    </row>
    <row r="2855" spans="1:4" outlineLevel="1" x14ac:dyDescent="0.25">
      <c r="A2855" s="194">
        <v>36962</v>
      </c>
      <c r="B2855" s="195">
        <v>1180.1600000000001</v>
      </c>
      <c r="C2855" s="196">
        <f t="shared" si="88"/>
        <v>0.95681925053915129</v>
      </c>
      <c r="D2855" s="198">
        <f t="shared" si="89"/>
        <v>-4.3180749460848711E-2</v>
      </c>
    </row>
    <row r="2856" spans="1:4" outlineLevel="1" x14ac:dyDescent="0.25">
      <c r="A2856" s="194">
        <v>36963</v>
      </c>
      <c r="B2856" s="195">
        <v>1197.6600000000001</v>
      </c>
      <c r="C2856" s="196">
        <f t="shared" si="88"/>
        <v>1.0148284978308026</v>
      </c>
      <c r="D2856" s="198">
        <f t="shared" si="89"/>
        <v>1.4828497830802645E-2</v>
      </c>
    </row>
    <row r="2857" spans="1:4" outlineLevel="1" x14ac:dyDescent="0.25">
      <c r="A2857" s="194">
        <v>36964</v>
      </c>
      <c r="B2857" s="195">
        <v>1166.71</v>
      </c>
      <c r="C2857" s="196">
        <f t="shared" si="88"/>
        <v>0.97415794131890521</v>
      </c>
      <c r="D2857" s="198">
        <f t="shared" si="89"/>
        <v>-2.5842058681094793E-2</v>
      </c>
    </row>
    <row r="2858" spans="1:4" outlineLevel="1" x14ac:dyDescent="0.25">
      <c r="A2858" s="194">
        <v>36965</v>
      </c>
      <c r="B2858" s="195">
        <v>1173.56</v>
      </c>
      <c r="C2858" s="196">
        <f t="shared" si="88"/>
        <v>1.0058712104978957</v>
      </c>
      <c r="D2858" s="198">
        <f t="shared" si="89"/>
        <v>5.8712104978957402E-3</v>
      </c>
    </row>
    <row r="2859" spans="1:4" outlineLevel="1" x14ac:dyDescent="0.25">
      <c r="A2859" s="194">
        <v>36966</v>
      </c>
      <c r="B2859" s="195">
        <v>1150.53</v>
      </c>
      <c r="C2859" s="196">
        <f t="shared" si="88"/>
        <v>0.98037595010054879</v>
      </c>
      <c r="D2859" s="198">
        <f t="shared" si="89"/>
        <v>-1.9624049899451212E-2</v>
      </c>
    </row>
    <row r="2860" spans="1:4" outlineLevel="1" x14ac:dyDescent="0.25">
      <c r="A2860" s="194">
        <v>36969</v>
      </c>
      <c r="B2860" s="195">
        <v>1170.81</v>
      </c>
      <c r="C2860" s="196">
        <f t="shared" si="88"/>
        <v>1.0176266590180179</v>
      </c>
      <c r="D2860" s="198">
        <f t="shared" si="89"/>
        <v>1.7626659018017854E-2</v>
      </c>
    </row>
    <row r="2861" spans="1:4" outlineLevel="1" x14ac:dyDescent="0.25">
      <c r="A2861" s="194">
        <v>36970</v>
      </c>
      <c r="B2861" s="195">
        <v>1142.6199999999999</v>
      </c>
      <c r="C2861" s="196">
        <f t="shared" si="88"/>
        <v>0.97592265183932492</v>
      </c>
      <c r="D2861" s="198">
        <f t="shared" si="89"/>
        <v>-2.4077348160675083E-2</v>
      </c>
    </row>
    <row r="2862" spans="1:4" outlineLevel="1" x14ac:dyDescent="0.25">
      <c r="A2862" s="194">
        <v>36971</v>
      </c>
      <c r="B2862" s="195">
        <v>1122.1400000000001</v>
      </c>
      <c r="C2862" s="196">
        <f t="shared" si="88"/>
        <v>0.98207628082827203</v>
      </c>
      <c r="D2862" s="198">
        <f t="shared" si="89"/>
        <v>-1.792371917172797E-2</v>
      </c>
    </row>
    <row r="2863" spans="1:4" outlineLevel="1" x14ac:dyDescent="0.25">
      <c r="A2863" s="194">
        <v>36972</v>
      </c>
      <c r="B2863" s="195">
        <v>1117.58</v>
      </c>
      <c r="C2863" s="196">
        <f t="shared" si="88"/>
        <v>0.99593633592956299</v>
      </c>
      <c r="D2863" s="198">
        <f t="shared" si="89"/>
        <v>-4.0636640704370119E-3</v>
      </c>
    </row>
    <row r="2864" spans="1:4" outlineLevel="1" x14ac:dyDescent="0.25">
      <c r="A2864" s="194">
        <v>36973</v>
      </c>
      <c r="B2864" s="195">
        <v>1139.83</v>
      </c>
      <c r="C2864" s="196">
        <f t="shared" si="88"/>
        <v>1.0199090892821991</v>
      </c>
      <c r="D2864" s="198">
        <f t="shared" si="89"/>
        <v>1.9909089282199144E-2</v>
      </c>
    </row>
    <row r="2865" spans="1:4" outlineLevel="1" x14ac:dyDescent="0.25">
      <c r="A2865" s="194">
        <v>36976</v>
      </c>
      <c r="B2865" s="195">
        <v>1152.69</v>
      </c>
      <c r="C2865" s="196">
        <f t="shared" si="88"/>
        <v>1.0112823842151901</v>
      </c>
      <c r="D2865" s="198">
        <f t="shared" si="89"/>
        <v>1.1282384215190122E-2</v>
      </c>
    </row>
    <row r="2866" spans="1:4" outlineLevel="1" x14ac:dyDescent="0.25">
      <c r="A2866" s="194">
        <v>36977</v>
      </c>
      <c r="B2866" s="195">
        <v>1182.17</v>
      </c>
      <c r="C2866" s="196">
        <f t="shared" si="88"/>
        <v>1.0255749594426948</v>
      </c>
      <c r="D2866" s="198">
        <f t="shared" si="89"/>
        <v>2.5574959442694833E-2</v>
      </c>
    </row>
    <row r="2867" spans="1:4" outlineLevel="1" x14ac:dyDescent="0.25">
      <c r="A2867" s="194">
        <v>36978</v>
      </c>
      <c r="B2867" s="195">
        <v>1153.29</v>
      </c>
      <c r="C2867" s="196">
        <f t="shared" si="88"/>
        <v>0.9755703494421275</v>
      </c>
      <c r="D2867" s="198">
        <f t="shared" si="89"/>
        <v>-2.4429650557872495E-2</v>
      </c>
    </row>
    <row r="2868" spans="1:4" outlineLevel="1" x14ac:dyDescent="0.25">
      <c r="A2868" s="194">
        <v>36979</v>
      </c>
      <c r="B2868" s="195">
        <v>1147.95</v>
      </c>
      <c r="C2868" s="196">
        <f t="shared" si="88"/>
        <v>0.99536976822828616</v>
      </c>
      <c r="D2868" s="198">
        <f t="shared" si="89"/>
        <v>-4.6302317717138441E-3</v>
      </c>
    </row>
    <row r="2869" spans="1:4" outlineLevel="1" x14ac:dyDescent="0.25">
      <c r="A2869" s="194">
        <v>36980</v>
      </c>
      <c r="B2869" s="195">
        <v>1160.33</v>
      </c>
      <c r="C2869" s="196">
        <f t="shared" si="88"/>
        <v>1.0107844418310901</v>
      </c>
      <c r="D2869" s="198">
        <f t="shared" si="89"/>
        <v>1.0784441831090064E-2</v>
      </c>
    </row>
    <row r="2870" spans="1:4" outlineLevel="1" x14ac:dyDescent="0.25">
      <c r="A2870" s="194">
        <v>36983</v>
      </c>
      <c r="B2870" s="195">
        <v>1145.8699999999999</v>
      </c>
      <c r="C2870" s="196">
        <f t="shared" si="88"/>
        <v>0.98753802797480028</v>
      </c>
      <c r="D2870" s="198">
        <f t="shared" si="89"/>
        <v>-1.2461972025199719E-2</v>
      </c>
    </row>
    <row r="2871" spans="1:4" outlineLevel="1" x14ac:dyDescent="0.25">
      <c r="A2871" s="194">
        <v>36984</v>
      </c>
      <c r="B2871" s="195">
        <v>1106.46</v>
      </c>
      <c r="C2871" s="196">
        <f t="shared" si="88"/>
        <v>0.96560691876041793</v>
      </c>
      <c r="D2871" s="198">
        <f t="shared" si="89"/>
        <v>-3.4393081239582068E-2</v>
      </c>
    </row>
    <row r="2872" spans="1:4" outlineLevel="1" x14ac:dyDescent="0.25">
      <c r="A2872" s="194">
        <v>36985</v>
      </c>
      <c r="B2872" s="195">
        <v>1103.25</v>
      </c>
      <c r="C2872" s="196">
        <f t="shared" si="88"/>
        <v>0.99709885581042235</v>
      </c>
      <c r="D2872" s="198">
        <f t="shared" si="89"/>
        <v>-2.9011441895776535E-3</v>
      </c>
    </row>
    <row r="2873" spans="1:4" outlineLevel="1" x14ac:dyDescent="0.25">
      <c r="A2873" s="194">
        <v>36986</v>
      </c>
      <c r="B2873" s="195">
        <v>1151.44</v>
      </c>
      <c r="C2873" s="196">
        <f t="shared" si="88"/>
        <v>1.0436800362565148</v>
      </c>
      <c r="D2873" s="198">
        <f t="shared" si="89"/>
        <v>4.3680036256514843E-2</v>
      </c>
    </row>
    <row r="2874" spans="1:4" outlineLevel="1" x14ac:dyDescent="0.25">
      <c r="A2874" s="194">
        <v>36987</v>
      </c>
      <c r="B2874" s="195">
        <v>1128.43</v>
      </c>
      <c r="C2874" s="196">
        <f t="shared" si="88"/>
        <v>0.9800163273813659</v>
      </c>
      <c r="D2874" s="198">
        <f t="shared" si="89"/>
        <v>-1.9983672618634096E-2</v>
      </c>
    </row>
    <row r="2875" spans="1:4" outlineLevel="1" x14ac:dyDescent="0.25">
      <c r="A2875" s="194">
        <v>36990</v>
      </c>
      <c r="B2875" s="195">
        <v>1137.5899999999999</v>
      </c>
      <c r="C2875" s="196">
        <f t="shared" si="88"/>
        <v>1.0081174729491416</v>
      </c>
      <c r="D2875" s="198">
        <f t="shared" si="89"/>
        <v>8.1174729491415576E-3</v>
      </c>
    </row>
    <row r="2876" spans="1:4" outlineLevel="1" x14ac:dyDescent="0.25">
      <c r="A2876" s="194">
        <v>36991</v>
      </c>
      <c r="B2876" s="195">
        <v>1168.3800000000001</v>
      </c>
      <c r="C2876" s="196">
        <f t="shared" si="88"/>
        <v>1.0270659903831787</v>
      </c>
      <c r="D2876" s="198">
        <f t="shared" si="89"/>
        <v>2.7065990383178695E-2</v>
      </c>
    </row>
    <row r="2877" spans="1:4" outlineLevel="1" x14ac:dyDescent="0.25">
      <c r="A2877" s="194">
        <v>36992</v>
      </c>
      <c r="B2877" s="195">
        <v>1165.8900000000001</v>
      </c>
      <c r="C2877" s="196">
        <f t="shared" si="88"/>
        <v>0.99786884404046627</v>
      </c>
      <c r="D2877" s="198">
        <f t="shared" si="89"/>
        <v>-2.1311559595337259E-3</v>
      </c>
    </row>
    <row r="2878" spans="1:4" outlineLevel="1" x14ac:dyDescent="0.25">
      <c r="A2878" s="194">
        <v>36993</v>
      </c>
      <c r="B2878" s="195">
        <v>1183.5</v>
      </c>
      <c r="C2878" s="196">
        <f t="shared" si="88"/>
        <v>1.0151043408897922</v>
      </c>
      <c r="D2878" s="198">
        <f t="shared" si="89"/>
        <v>1.5104340889792178E-2</v>
      </c>
    </row>
    <row r="2879" spans="1:4" outlineLevel="1" x14ac:dyDescent="0.25">
      <c r="A2879" s="194">
        <v>36997</v>
      </c>
      <c r="B2879" s="195">
        <v>1179.68</v>
      </c>
      <c r="C2879" s="196">
        <f t="shared" si="88"/>
        <v>0.99677228559357844</v>
      </c>
      <c r="D2879" s="198">
        <f t="shared" si="89"/>
        <v>-3.2277144064215557E-3</v>
      </c>
    </row>
    <row r="2880" spans="1:4" outlineLevel="1" x14ac:dyDescent="0.25">
      <c r="A2880" s="194">
        <v>36998</v>
      </c>
      <c r="B2880" s="195">
        <v>1191.81</v>
      </c>
      <c r="C2880" s="196">
        <f t="shared" si="88"/>
        <v>1.0102824494778244</v>
      </c>
      <c r="D2880" s="198">
        <f t="shared" si="89"/>
        <v>1.0282449477824418E-2</v>
      </c>
    </row>
    <row r="2881" spans="1:4" outlineLevel="1" x14ac:dyDescent="0.25">
      <c r="A2881" s="194">
        <v>36999</v>
      </c>
      <c r="B2881" s="195">
        <v>1238.1600000000001</v>
      </c>
      <c r="C2881" s="196">
        <f t="shared" si="88"/>
        <v>1.038890427165404</v>
      </c>
      <c r="D2881" s="198">
        <f t="shared" si="89"/>
        <v>3.8890427165404029E-2</v>
      </c>
    </row>
    <row r="2882" spans="1:4" outlineLevel="1" x14ac:dyDescent="0.25">
      <c r="A2882" s="194">
        <v>37000</v>
      </c>
      <c r="B2882" s="195">
        <v>1253.69</v>
      </c>
      <c r="C2882" s="196">
        <f t="shared" si="88"/>
        <v>1.0125428054532533</v>
      </c>
      <c r="D2882" s="198">
        <f t="shared" si="89"/>
        <v>1.2542805453253258E-2</v>
      </c>
    </row>
    <row r="2883" spans="1:4" outlineLevel="1" x14ac:dyDescent="0.25">
      <c r="A2883" s="194">
        <v>37001</v>
      </c>
      <c r="B2883" s="195">
        <v>1242.98</v>
      </c>
      <c r="C2883" s="196">
        <f t="shared" si="88"/>
        <v>0.99145721829160316</v>
      </c>
      <c r="D2883" s="198">
        <f t="shared" si="89"/>
        <v>-8.5427817083968405E-3</v>
      </c>
    </row>
    <row r="2884" spans="1:4" outlineLevel="1" x14ac:dyDescent="0.25">
      <c r="A2884" s="194">
        <v>37004</v>
      </c>
      <c r="B2884" s="195">
        <v>1224.3599999999999</v>
      </c>
      <c r="C2884" s="196">
        <f t="shared" si="88"/>
        <v>0.98501987159889937</v>
      </c>
      <c r="D2884" s="198">
        <f t="shared" si="89"/>
        <v>-1.4980128401100634E-2</v>
      </c>
    </row>
    <row r="2885" spans="1:4" outlineLevel="1" x14ac:dyDescent="0.25">
      <c r="A2885" s="194">
        <v>37005</v>
      </c>
      <c r="B2885" s="195">
        <v>1209.47</v>
      </c>
      <c r="C2885" s="196">
        <f t="shared" si="88"/>
        <v>0.98783854421902062</v>
      </c>
      <c r="D2885" s="198">
        <f t="shared" si="89"/>
        <v>-1.216145578097938E-2</v>
      </c>
    </row>
    <row r="2886" spans="1:4" outlineLevel="1" x14ac:dyDescent="0.25">
      <c r="A2886" s="194">
        <v>37006</v>
      </c>
      <c r="B2886" s="195">
        <v>1228.75</v>
      </c>
      <c r="C2886" s="196">
        <f t="shared" si="88"/>
        <v>1.0159408666606033</v>
      </c>
      <c r="D2886" s="198">
        <f t="shared" si="89"/>
        <v>1.5940866660603348E-2</v>
      </c>
    </row>
    <row r="2887" spans="1:4" outlineLevel="1" x14ac:dyDescent="0.25">
      <c r="A2887" s="194">
        <v>37007</v>
      </c>
      <c r="B2887" s="195">
        <v>1234.52</v>
      </c>
      <c r="C2887" s="196">
        <f t="shared" si="88"/>
        <v>1.0046958290946084</v>
      </c>
      <c r="D2887" s="198">
        <f t="shared" si="89"/>
        <v>4.6958290946084169E-3</v>
      </c>
    </row>
    <row r="2888" spans="1:4" outlineLevel="1" x14ac:dyDescent="0.25">
      <c r="A2888" s="194">
        <v>37008</v>
      </c>
      <c r="B2888" s="195">
        <v>1253.05</v>
      </c>
      <c r="C2888" s="196">
        <f t="shared" si="88"/>
        <v>1.0150098823834364</v>
      </c>
      <c r="D2888" s="198">
        <f t="shared" si="89"/>
        <v>1.5009882383436368E-2</v>
      </c>
    </row>
    <row r="2889" spans="1:4" outlineLevel="1" x14ac:dyDescent="0.25">
      <c r="A2889" s="194">
        <v>37011</v>
      </c>
      <c r="B2889" s="195">
        <v>1249.46</v>
      </c>
      <c r="C2889" s="196">
        <f t="shared" si="88"/>
        <v>0.99713499062288025</v>
      </c>
      <c r="D2889" s="198">
        <f t="shared" si="89"/>
        <v>-2.8650093771197538E-3</v>
      </c>
    </row>
    <row r="2890" spans="1:4" outlineLevel="1" x14ac:dyDescent="0.25">
      <c r="A2890" s="194">
        <v>37012</v>
      </c>
      <c r="B2890" s="195">
        <v>1266.44</v>
      </c>
      <c r="C2890" s="196">
        <f t="shared" si="88"/>
        <v>1.0135898708241962</v>
      </c>
      <c r="D2890" s="198">
        <f t="shared" si="89"/>
        <v>1.358987082419616E-2</v>
      </c>
    </row>
    <row r="2891" spans="1:4" outlineLevel="1" x14ac:dyDescent="0.25">
      <c r="A2891" s="194">
        <v>37013</v>
      </c>
      <c r="B2891" s="195">
        <v>1267.43</v>
      </c>
      <c r="C2891" s="196">
        <f t="shared" si="88"/>
        <v>1.0007817188338965</v>
      </c>
      <c r="D2891" s="198">
        <f t="shared" si="89"/>
        <v>7.8171883389654973E-4</v>
      </c>
    </row>
    <row r="2892" spans="1:4" outlineLevel="1" x14ac:dyDescent="0.25">
      <c r="A2892" s="194">
        <v>37014</v>
      </c>
      <c r="B2892" s="195">
        <v>1248.58</v>
      </c>
      <c r="C2892" s="196">
        <f t="shared" si="88"/>
        <v>0.98512738376083875</v>
      </c>
      <c r="D2892" s="198">
        <f t="shared" si="89"/>
        <v>-1.4872616239161252E-2</v>
      </c>
    </row>
    <row r="2893" spans="1:4" outlineLevel="1" x14ac:dyDescent="0.25">
      <c r="A2893" s="194">
        <v>37015</v>
      </c>
      <c r="B2893" s="195">
        <v>1266.6099999999999</v>
      </c>
      <c r="C2893" s="196">
        <f t="shared" si="88"/>
        <v>1.0144404042992841</v>
      </c>
      <c r="D2893" s="198">
        <f t="shared" si="89"/>
        <v>1.444040429928406E-2</v>
      </c>
    </row>
    <row r="2894" spans="1:4" outlineLevel="1" x14ac:dyDescent="0.25">
      <c r="A2894" s="194">
        <v>37018</v>
      </c>
      <c r="B2894" s="195">
        <v>1263.51</v>
      </c>
      <c r="C2894" s="196">
        <f t="shared" si="88"/>
        <v>0.99755252208651446</v>
      </c>
      <c r="D2894" s="198">
        <f t="shared" si="89"/>
        <v>-2.4474779134855407E-3</v>
      </c>
    </row>
    <row r="2895" spans="1:4" outlineLevel="1" x14ac:dyDescent="0.25">
      <c r="A2895" s="194">
        <v>37019</v>
      </c>
      <c r="B2895" s="195">
        <v>1261.2</v>
      </c>
      <c r="C2895" s="196">
        <f t="shared" si="88"/>
        <v>0.99817175962200544</v>
      </c>
      <c r="D2895" s="198">
        <f t="shared" si="89"/>
        <v>-1.8282403779945611E-3</v>
      </c>
    </row>
    <row r="2896" spans="1:4" outlineLevel="1" x14ac:dyDescent="0.25">
      <c r="A2896" s="194">
        <v>37020</v>
      </c>
      <c r="B2896" s="195">
        <v>1255.54</v>
      </c>
      <c r="C2896" s="196">
        <f t="shared" si="88"/>
        <v>0.99551221059308592</v>
      </c>
      <c r="D2896" s="198">
        <f t="shared" si="89"/>
        <v>-4.4877894069140778E-3</v>
      </c>
    </row>
    <row r="2897" spans="1:4" outlineLevel="1" x14ac:dyDescent="0.25">
      <c r="A2897" s="194">
        <v>37021</v>
      </c>
      <c r="B2897" s="195">
        <v>1255.18</v>
      </c>
      <c r="C2897" s="196">
        <f t="shared" si="88"/>
        <v>0.99971327078388594</v>
      </c>
      <c r="D2897" s="198">
        <f t="shared" si="89"/>
        <v>-2.8672921611405666E-4</v>
      </c>
    </row>
    <row r="2898" spans="1:4" outlineLevel="1" x14ac:dyDescent="0.25">
      <c r="A2898" s="194">
        <v>37022</v>
      </c>
      <c r="B2898" s="195">
        <v>1245.67</v>
      </c>
      <c r="C2898" s="196">
        <f t="shared" si="88"/>
        <v>0.9924233974410045</v>
      </c>
      <c r="D2898" s="198">
        <f t="shared" si="89"/>
        <v>-7.5766025589955044E-3</v>
      </c>
    </row>
    <row r="2899" spans="1:4" outlineLevel="1" x14ac:dyDescent="0.25">
      <c r="A2899" s="194">
        <v>37025</v>
      </c>
      <c r="B2899" s="195">
        <v>1248.92</v>
      </c>
      <c r="C2899" s="196">
        <f t="shared" si="88"/>
        <v>1.0026090377066157</v>
      </c>
      <c r="D2899" s="198">
        <f t="shared" si="89"/>
        <v>2.6090377066156911E-3</v>
      </c>
    </row>
    <row r="2900" spans="1:4" outlineLevel="1" x14ac:dyDescent="0.25">
      <c r="A2900" s="194">
        <v>37026</v>
      </c>
      <c r="B2900" s="195">
        <v>1249.44</v>
      </c>
      <c r="C2900" s="196">
        <f t="shared" si="88"/>
        <v>1.0004163597348108</v>
      </c>
      <c r="D2900" s="198">
        <f t="shared" si="89"/>
        <v>4.1635973481080057E-4</v>
      </c>
    </row>
    <row r="2901" spans="1:4" outlineLevel="1" x14ac:dyDescent="0.25">
      <c r="A2901" s="194">
        <v>37027</v>
      </c>
      <c r="B2901" s="195">
        <v>1284.99</v>
      </c>
      <c r="C2901" s="196">
        <f t="shared" si="88"/>
        <v>1.02845274683058</v>
      </c>
      <c r="D2901" s="198">
        <f t="shared" si="89"/>
        <v>2.8452746830579967E-2</v>
      </c>
    </row>
    <row r="2902" spans="1:4" outlineLevel="1" x14ac:dyDescent="0.25">
      <c r="A2902" s="194">
        <v>37028</v>
      </c>
      <c r="B2902" s="195">
        <v>1288.49</v>
      </c>
      <c r="C2902" s="196">
        <f t="shared" si="88"/>
        <v>1.0027237566051097</v>
      </c>
      <c r="D2902" s="198">
        <f t="shared" si="89"/>
        <v>2.7237566051097062E-3</v>
      </c>
    </row>
    <row r="2903" spans="1:4" outlineLevel="1" x14ac:dyDescent="0.25">
      <c r="A2903" s="194">
        <v>37029</v>
      </c>
      <c r="B2903" s="195">
        <v>1291.96</v>
      </c>
      <c r="C2903" s="196">
        <f t="shared" si="88"/>
        <v>1.0026930748395408</v>
      </c>
      <c r="D2903" s="198">
        <f t="shared" si="89"/>
        <v>2.6930748395408433E-3</v>
      </c>
    </row>
    <row r="2904" spans="1:4" outlineLevel="1" x14ac:dyDescent="0.25">
      <c r="A2904" s="194">
        <v>37032</v>
      </c>
      <c r="B2904" s="195">
        <v>1312.83</v>
      </c>
      <c r="C2904" s="196">
        <f t="shared" si="88"/>
        <v>1.0161537508901204</v>
      </c>
      <c r="D2904" s="198">
        <f t="shared" si="89"/>
        <v>1.6153750890120389E-2</v>
      </c>
    </row>
    <row r="2905" spans="1:4" outlineLevel="1" x14ac:dyDescent="0.25">
      <c r="A2905" s="194">
        <v>37033</v>
      </c>
      <c r="B2905" s="195">
        <v>1309.3800000000001</v>
      </c>
      <c r="C2905" s="196">
        <f t="shared" si="88"/>
        <v>0.99737208930326104</v>
      </c>
      <c r="D2905" s="198">
        <f t="shared" si="89"/>
        <v>-2.6279106967389554E-3</v>
      </c>
    </row>
    <row r="2906" spans="1:4" outlineLevel="1" x14ac:dyDescent="0.25">
      <c r="A2906" s="194">
        <v>37034</v>
      </c>
      <c r="B2906" s="195">
        <v>1289.05</v>
      </c>
      <c r="C2906" s="196">
        <f t="shared" si="88"/>
        <v>0.984473567642701</v>
      </c>
      <c r="D2906" s="198">
        <f t="shared" si="89"/>
        <v>-1.5526432357299003E-2</v>
      </c>
    </row>
    <row r="2907" spans="1:4" outlineLevel="1" x14ac:dyDescent="0.25">
      <c r="A2907" s="194">
        <v>37035</v>
      </c>
      <c r="B2907" s="195">
        <v>1293.17</v>
      </c>
      <c r="C2907" s="196">
        <f t="shared" si="88"/>
        <v>1.0031961522051125</v>
      </c>
      <c r="D2907" s="198">
        <f t="shared" si="89"/>
        <v>3.1961522051124902E-3</v>
      </c>
    </row>
    <row r="2908" spans="1:4" outlineLevel="1" x14ac:dyDescent="0.25">
      <c r="A2908" s="194">
        <v>37036</v>
      </c>
      <c r="B2908" s="195">
        <v>1277.8900000000001</v>
      </c>
      <c r="C2908" s="196">
        <f t="shared" si="88"/>
        <v>0.98818407479295067</v>
      </c>
      <c r="D2908" s="198">
        <f t="shared" si="89"/>
        <v>-1.1815925207049327E-2</v>
      </c>
    </row>
    <row r="2909" spans="1:4" outlineLevel="1" x14ac:dyDescent="0.25">
      <c r="A2909" s="194">
        <v>37040</v>
      </c>
      <c r="B2909" s="195">
        <v>1267.93</v>
      </c>
      <c r="C2909" s="196">
        <f t="shared" ref="C2909:C2972" si="90">B2909/B2908</f>
        <v>0.99220590191644031</v>
      </c>
      <c r="D2909" s="198">
        <f t="shared" ref="D2909:D2972" si="91">C2909-1</f>
        <v>-7.7940980835596863E-3</v>
      </c>
    </row>
    <row r="2910" spans="1:4" outlineLevel="1" x14ac:dyDescent="0.25">
      <c r="A2910" s="194">
        <v>37041</v>
      </c>
      <c r="B2910" s="195">
        <v>1248.08</v>
      </c>
      <c r="C2910" s="196">
        <f t="shared" si="90"/>
        <v>0.98434456160829054</v>
      </c>
      <c r="D2910" s="198">
        <f t="shared" si="91"/>
        <v>-1.5655438391709464E-2</v>
      </c>
    </row>
    <row r="2911" spans="1:4" outlineLevel="1" x14ac:dyDescent="0.25">
      <c r="A2911" s="194">
        <v>37042</v>
      </c>
      <c r="B2911" s="195">
        <v>1255.82</v>
      </c>
      <c r="C2911" s="196">
        <f t="shared" si="90"/>
        <v>1.0062015255432344</v>
      </c>
      <c r="D2911" s="198">
        <f t="shared" si="91"/>
        <v>6.2015255432343874E-3</v>
      </c>
    </row>
    <row r="2912" spans="1:4" outlineLevel="1" x14ac:dyDescent="0.25">
      <c r="A2912" s="194">
        <v>37043</v>
      </c>
      <c r="B2912" s="195">
        <v>1260.67</v>
      </c>
      <c r="C2912" s="196">
        <f t="shared" si="90"/>
        <v>1.0038620184421336</v>
      </c>
      <c r="D2912" s="198">
        <f t="shared" si="91"/>
        <v>3.8620184421336301E-3</v>
      </c>
    </row>
    <row r="2913" spans="1:4" outlineLevel="1" x14ac:dyDescent="0.25">
      <c r="A2913" s="194">
        <v>37046</v>
      </c>
      <c r="B2913" s="195">
        <v>1267.1099999999999</v>
      </c>
      <c r="C2913" s="196">
        <f t="shared" si="90"/>
        <v>1.0051083947424782</v>
      </c>
      <c r="D2913" s="198">
        <f t="shared" si="91"/>
        <v>5.1083947424781506E-3</v>
      </c>
    </row>
    <row r="2914" spans="1:4" outlineLevel="1" x14ac:dyDescent="0.25">
      <c r="A2914" s="194">
        <v>37047</v>
      </c>
      <c r="B2914" s="195">
        <v>1283.57</v>
      </c>
      <c r="C2914" s="196">
        <f t="shared" si="90"/>
        <v>1.012990190275509</v>
      </c>
      <c r="D2914" s="198">
        <f t="shared" si="91"/>
        <v>1.2990190275508962E-2</v>
      </c>
    </row>
    <row r="2915" spans="1:4" outlineLevel="1" x14ac:dyDescent="0.25">
      <c r="A2915" s="194">
        <v>37048</v>
      </c>
      <c r="B2915" s="195">
        <v>1270.03</v>
      </c>
      <c r="C2915" s="196">
        <f t="shared" si="90"/>
        <v>0.98945129599476467</v>
      </c>
      <c r="D2915" s="198">
        <f t="shared" si="91"/>
        <v>-1.0548704005235332E-2</v>
      </c>
    </row>
    <row r="2916" spans="1:4" outlineLevel="1" x14ac:dyDescent="0.25">
      <c r="A2916" s="194">
        <v>37049</v>
      </c>
      <c r="B2916" s="195">
        <v>1276.96</v>
      </c>
      <c r="C2916" s="196">
        <f t="shared" si="90"/>
        <v>1.005456564018173</v>
      </c>
      <c r="D2916" s="198">
        <f t="shared" si="91"/>
        <v>5.4565640181729602E-3</v>
      </c>
    </row>
    <row r="2917" spans="1:4" outlineLevel="1" x14ac:dyDescent="0.25">
      <c r="A2917" s="194">
        <v>37050</v>
      </c>
      <c r="B2917" s="195">
        <v>1264.96</v>
      </c>
      <c r="C2917" s="196">
        <f t="shared" si="90"/>
        <v>0.99060268136824958</v>
      </c>
      <c r="D2917" s="198">
        <f t="shared" si="91"/>
        <v>-9.3973186317504176E-3</v>
      </c>
    </row>
    <row r="2918" spans="1:4" outlineLevel="1" x14ac:dyDescent="0.25">
      <c r="A2918" s="194">
        <v>37053</v>
      </c>
      <c r="B2918" s="195">
        <v>1254.3900000000001</v>
      </c>
      <c r="C2918" s="196">
        <f t="shared" si="90"/>
        <v>0.99164400455350377</v>
      </c>
      <c r="D2918" s="198">
        <f t="shared" si="91"/>
        <v>-8.3559954464962338E-3</v>
      </c>
    </row>
    <row r="2919" spans="1:4" outlineLevel="1" x14ac:dyDescent="0.25">
      <c r="A2919" s="194">
        <v>37054</v>
      </c>
      <c r="B2919" s="195">
        <v>1255.8499999999999</v>
      </c>
      <c r="C2919" s="196">
        <f t="shared" si="90"/>
        <v>1.0011639123398623</v>
      </c>
      <c r="D2919" s="198">
        <f t="shared" si="91"/>
        <v>1.1639123398623497E-3</v>
      </c>
    </row>
    <row r="2920" spans="1:4" outlineLevel="1" x14ac:dyDescent="0.25">
      <c r="A2920" s="194">
        <v>37055</v>
      </c>
      <c r="B2920" s="195">
        <v>1241.5999999999999</v>
      </c>
      <c r="C2920" s="196">
        <f t="shared" si="90"/>
        <v>0.98865310347573354</v>
      </c>
      <c r="D2920" s="198">
        <f t="shared" si="91"/>
        <v>-1.1346896524266459E-2</v>
      </c>
    </row>
    <row r="2921" spans="1:4" outlineLevel="1" x14ac:dyDescent="0.25">
      <c r="A2921" s="194">
        <v>37056</v>
      </c>
      <c r="B2921" s="195">
        <v>1219.8699999999999</v>
      </c>
      <c r="C2921" s="196">
        <f t="shared" si="90"/>
        <v>0.98249838917525767</v>
      </c>
      <c r="D2921" s="198">
        <f t="shared" si="91"/>
        <v>-1.7501610824742331E-2</v>
      </c>
    </row>
    <row r="2922" spans="1:4" outlineLevel="1" x14ac:dyDescent="0.25">
      <c r="A2922" s="194">
        <v>37057</v>
      </c>
      <c r="B2922" s="195">
        <v>1214.3599999999999</v>
      </c>
      <c r="C2922" s="196">
        <f t="shared" si="90"/>
        <v>0.99548312525105132</v>
      </c>
      <c r="D2922" s="198">
        <f t="shared" si="91"/>
        <v>-4.5168747489486849E-3</v>
      </c>
    </row>
    <row r="2923" spans="1:4" outlineLevel="1" x14ac:dyDescent="0.25">
      <c r="A2923" s="194">
        <v>37060</v>
      </c>
      <c r="B2923" s="195">
        <v>1208.43</v>
      </c>
      <c r="C2923" s="196">
        <f t="shared" si="90"/>
        <v>0.99511676932705306</v>
      </c>
      <c r="D2923" s="198">
        <f t="shared" si="91"/>
        <v>-4.8832306729469366E-3</v>
      </c>
    </row>
    <row r="2924" spans="1:4" outlineLevel="1" x14ac:dyDescent="0.25">
      <c r="A2924" s="194">
        <v>37061</v>
      </c>
      <c r="B2924" s="195">
        <v>1212.58</v>
      </c>
      <c r="C2924" s="196">
        <f t="shared" si="90"/>
        <v>1.0034342080219789</v>
      </c>
      <c r="D2924" s="198">
        <f t="shared" si="91"/>
        <v>3.4342080219789128E-3</v>
      </c>
    </row>
    <row r="2925" spans="1:4" outlineLevel="1" x14ac:dyDescent="0.25">
      <c r="A2925" s="194">
        <v>37062</v>
      </c>
      <c r="B2925" s="195">
        <v>1223.1400000000001</v>
      </c>
      <c r="C2925" s="196">
        <f t="shared" si="90"/>
        <v>1.0087087037556286</v>
      </c>
      <c r="D2925" s="198">
        <f t="shared" si="91"/>
        <v>8.7087037556285996E-3</v>
      </c>
    </row>
    <row r="2926" spans="1:4" outlineLevel="1" x14ac:dyDescent="0.25">
      <c r="A2926" s="194">
        <v>37063</v>
      </c>
      <c r="B2926" s="195">
        <v>1237.04</v>
      </c>
      <c r="C2926" s="196">
        <f t="shared" si="90"/>
        <v>1.0113641937962947</v>
      </c>
      <c r="D2926" s="198">
        <f t="shared" si="91"/>
        <v>1.1364193796294719E-2</v>
      </c>
    </row>
    <row r="2927" spans="1:4" outlineLevel="1" x14ac:dyDescent="0.25">
      <c r="A2927" s="194">
        <v>37064</v>
      </c>
      <c r="B2927" s="195">
        <v>1225.3499999999999</v>
      </c>
      <c r="C2927" s="196">
        <f t="shared" si="90"/>
        <v>0.99055002263467629</v>
      </c>
      <c r="D2927" s="198">
        <f t="shared" si="91"/>
        <v>-9.449977365323714E-3</v>
      </c>
    </row>
    <row r="2928" spans="1:4" outlineLevel="1" x14ac:dyDescent="0.25">
      <c r="A2928" s="194">
        <v>37067</v>
      </c>
      <c r="B2928" s="195">
        <v>1218.5999999999999</v>
      </c>
      <c r="C2928" s="196">
        <f t="shared" si="90"/>
        <v>0.99449136981270658</v>
      </c>
      <c r="D2928" s="198">
        <f t="shared" si="91"/>
        <v>-5.5086301872934174E-3</v>
      </c>
    </row>
    <row r="2929" spans="1:4" outlineLevel="1" x14ac:dyDescent="0.25">
      <c r="A2929" s="194">
        <v>37068</v>
      </c>
      <c r="B2929" s="195">
        <v>1216.76</v>
      </c>
      <c r="C2929" s="196">
        <f t="shared" si="90"/>
        <v>0.99849007057278849</v>
      </c>
      <c r="D2929" s="198">
        <f t="shared" si="91"/>
        <v>-1.5099294272115094E-3</v>
      </c>
    </row>
    <row r="2930" spans="1:4" outlineLevel="1" x14ac:dyDescent="0.25">
      <c r="A2930" s="194">
        <v>37069</v>
      </c>
      <c r="B2930" s="195">
        <v>1211.07</v>
      </c>
      <c r="C2930" s="196">
        <f t="shared" si="90"/>
        <v>0.99532364640520721</v>
      </c>
      <c r="D2930" s="198">
        <f t="shared" si="91"/>
        <v>-4.6763535947927926E-3</v>
      </c>
    </row>
    <row r="2931" spans="1:4" outlineLevel="1" x14ac:dyDescent="0.25">
      <c r="A2931" s="194">
        <v>37070</v>
      </c>
      <c r="B2931" s="195">
        <v>1226.2</v>
      </c>
      <c r="C2931" s="196">
        <f t="shared" si="90"/>
        <v>1.0124930846276434</v>
      </c>
      <c r="D2931" s="198">
        <f t="shared" si="91"/>
        <v>1.2493084627643425E-2</v>
      </c>
    </row>
    <row r="2932" spans="1:4" outlineLevel="1" x14ac:dyDescent="0.25">
      <c r="A2932" s="194">
        <v>37071</v>
      </c>
      <c r="B2932" s="195">
        <v>1224.3800000000001</v>
      </c>
      <c r="C2932" s="196">
        <f t="shared" si="90"/>
        <v>0.99851573968357532</v>
      </c>
      <c r="D2932" s="198">
        <f t="shared" si="91"/>
        <v>-1.4842603164246793E-3</v>
      </c>
    </row>
    <row r="2933" spans="1:4" outlineLevel="1" x14ac:dyDescent="0.25">
      <c r="A2933" s="194">
        <v>37074</v>
      </c>
      <c r="B2933" s="195">
        <v>1236.72</v>
      </c>
      <c r="C2933" s="196">
        <f t="shared" si="90"/>
        <v>1.0100785703784771</v>
      </c>
      <c r="D2933" s="198">
        <f t="shared" si="91"/>
        <v>1.0078570378477147E-2</v>
      </c>
    </row>
    <row r="2934" spans="1:4" outlineLevel="1" x14ac:dyDescent="0.25">
      <c r="A2934" s="194">
        <v>37075</v>
      </c>
      <c r="B2934" s="195">
        <v>1234.45</v>
      </c>
      <c r="C2934" s="196">
        <f t="shared" si="90"/>
        <v>0.99816449964422016</v>
      </c>
      <c r="D2934" s="198">
        <f t="shared" si="91"/>
        <v>-1.8355003557798399E-3</v>
      </c>
    </row>
    <row r="2935" spans="1:4" outlineLevel="1" x14ac:dyDescent="0.25">
      <c r="A2935" s="194">
        <v>37077</v>
      </c>
      <c r="B2935" s="195">
        <v>1219.24</v>
      </c>
      <c r="C2935" s="196">
        <f t="shared" si="90"/>
        <v>0.98767872331807682</v>
      </c>
      <c r="D2935" s="198">
        <f t="shared" si="91"/>
        <v>-1.2321276681923177E-2</v>
      </c>
    </row>
    <row r="2936" spans="1:4" outlineLevel="1" x14ac:dyDescent="0.25">
      <c r="A2936" s="194">
        <v>37078</v>
      </c>
      <c r="B2936" s="195">
        <v>1190.5899999999999</v>
      </c>
      <c r="C2936" s="196">
        <f t="shared" si="90"/>
        <v>0.97650175519175875</v>
      </c>
      <c r="D2936" s="198">
        <f t="shared" si="91"/>
        <v>-2.3498244808241253E-2</v>
      </c>
    </row>
    <row r="2937" spans="1:4" outlineLevel="1" x14ac:dyDescent="0.25">
      <c r="A2937" s="194">
        <v>37081</v>
      </c>
      <c r="B2937" s="195">
        <v>1198.78</v>
      </c>
      <c r="C2937" s="196">
        <f t="shared" si="90"/>
        <v>1.0068789423731093</v>
      </c>
      <c r="D2937" s="198">
        <f t="shared" si="91"/>
        <v>6.8789423731092647E-3</v>
      </c>
    </row>
    <row r="2938" spans="1:4" outlineLevel="1" x14ac:dyDescent="0.25">
      <c r="A2938" s="194">
        <v>37082</v>
      </c>
      <c r="B2938" s="195">
        <v>1181.52</v>
      </c>
      <c r="C2938" s="196">
        <f t="shared" si="90"/>
        <v>0.98560202872920799</v>
      </c>
      <c r="D2938" s="198">
        <f t="shared" si="91"/>
        <v>-1.4397971270792009E-2</v>
      </c>
    </row>
    <row r="2939" spans="1:4" outlineLevel="1" x14ac:dyDescent="0.25">
      <c r="A2939" s="194">
        <v>37083</v>
      </c>
      <c r="B2939" s="195">
        <v>1180.18</v>
      </c>
      <c r="C2939" s="196">
        <f t="shared" si="90"/>
        <v>0.99886586769584951</v>
      </c>
      <c r="D2939" s="198">
        <f t="shared" si="91"/>
        <v>-1.1341323041504925E-3</v>
      </c>
    </row>
    <row r="2940" spans="1:4" outlineLevel="1" x14ac:dyDescent="0.25">
      <c r="A2940" s="194">
        <v>37084</v>
      </c>
      <c r="B2940" s="195">
        <v>1208.1400000000001</v>
      </c>
      <c r="C2940" s="196">
        <f t="shared" si="90"/>
        <v>1.0236913013269162</v>
      </c>
      <c r="D2940" s="198">
        <f t="shared" si="91"/>
        <v>2.3691301326916214E-2</v>
      </c>
    </row>
    <row r="2941" spans="1:4" outlineLevel="1" x14ac:dyDescent="0.25">
      <c r="A2941" s="194">
        <v>37085</v>
      </c>
      <c r="B2941" s="195">
        <v>1215.68</v>
      </c>
      <c r="C2941" s="196">
        <f t="shared" si="90"/>
        <v>1.0062409985597696</v>
      </c>
      <c r="D2941" s="198">
        <f t="shared" si="91"/>
        <v>6.2409985597695616E-3</v>
      </c>
    </row>
    <row r="2942" spans="1:4" outlineLevel="1" x14ac:dyDescent="0.25">
      <c r="A2942" s="194">
        <v>37088</v>
      </c>
      <c r="B2942" s="195">
        <v>1202.45</v>
      </c>
      <c r="C2942" s="196">
        <f t="shared" si="90"/>
        <v>0.98911720189523555</v>
      </c>
      <c r="D2942" s="198">
        <f t="shared" si="91"/>
        <v>-1.0882798104764446E-2</v>
      </c>
    </row>
    <row r="2943" spans="1:4" outlineLevel="1" x14ac:dyDescent="0.25">
      <c r="A2943" s="194">
        <v>37089</v>
      </c>
      <c r="B2943" s="195">
        <v>1214.44</v>
      </c>
      <c r="C2943" s="196">
        <f t="shared" si="90"/>
        <v>1.0099713085783193</v>
      </c>
      <c r="D2943" s="198">
        <f t="shared" si="91"/>
        <v>9.9713085783192934E-3</v>
      </c>
    </row>
    <row r="2944" spans="1:4" outlineLevel="1" x14ac:dyDescent="0.25">
      <c r="A2944" s="194">
        <v>37090</v>
      </c>
      <c r="B2944" s="195">
        <v>1207.71</v>
      </c>
      <c r="C2944" s="196">
        <f t="shared" si="90"/>
        <v>0.99445835117420378</v>
      </c>
      <c r="D2944" s="198">
        <f t="shared" si="91"/>
        <v>-5.5416488257962193E-3</v>
      </c>
    </row>
    <row r="2945" spans="1:4" outlineLevel="1" x14ac:dyDescent="0.25">
      <c r="A2945" s="194">
        <v>37091</v>
      </c>
      <c r="B2945" s="195">
        <v>1215.02</v>
      </c>
      <c r="C2945" s="196">
        <f t="shared" si="90"/>
        <v>1.0060527775707744</v>
      </c>
      <c r="D2945" s="198">
        <f t="shared" si="91"/>
        <v>6.0527775707743814E-3</v>
      </c>
    </row>
    <row r="2946" spans="1:4" outlineLevel="1" x14ac:dyDescent="0.25">
      <c r="A2946" s="194">
        <v>37092</v>
      </c>
      <c r="B2946" s="195">
        <v>1210.8499999999999</v>
      </c>
      <c r="C2946" s="196">
        <f t="shared" si="90"/>
        <v>0.99656795772909079</v>
      </c>
      <c r="D2946" s="198">
        <f t="shared" si="91"/>
        <v>-3.432042270909208E-3</v>
      </c>
    </row>
    <row r="2947" spans="1:4" outlineLevel="1" x14ac:dyDescent="0.25">
      <c r="A2947" s="194">
        <v>37095</v>
      </c>
      <c r="B2947" s="195">
        <v>1191.03</v>
      </c>
      <c r="C2947" s="196">
        <f t="shared" si="90"/>
        <v>0.98363133336086228</v>
      </c>
      <c r="D2947" s="198">
        <f t="shared" si="91"/>
        <v>-1.6368666639137719E-2</v>
      </c>
    </row>
    <row r="2948" spans="1:4" outlineLevel="1" x14ac:dyDescent="0.25">
      <c r="A2948" s="194">
        <v>37096</v>
      </c>
      <c r="B2948" s="195">
        <v>1171.6500000000001</v>
      </c>
      <c r="C2948" s="196">
        <f t="shared" si="90"/>
        <v>0.98372836956247967</v>
      </c>
      <c r="D2948" s="198">
        <f t="shared" si="91"/>
        <v>-1.6271630437520335E-2</v>
      </c>
    </row>
    <row r="2949" spans="1:4" outlineLevel="1" x14ac:dyDescent="0.25">
      <c r="A2949" s="194">
        <v>37097</v>
      </c>
      <c r="B2949" s="195">
        <v>1190.49</v>
      </c>
      <c r="C2949" s="196">
        <f t="shared" si="90"/>
        <v>1.016079887338369</v>
      </c>
      <c r="D2949" s="198">
        <f t="shared" si="91"/>
        <v>1.6079887338368959E-2</v>
      </c>
    </row>
    <row r="2950" spans="1:4" outlineLevel="1" x14ac:dyDescent="0.25">
      <c r="A2950" s="194">
        <v>37098</v>
      </c>
      <c r="B2950" s="195">
        <v>1202.93</v>
      </c>
      <c r="C2950" s="196">
        <f t="shared" si="90"/>
        <v>1.0104494787860461</v>
      </c>
      <c r="D2950" s="198">
        <f t="shared" si="91"/>
        <v>1.0449478786046074E-2</v>
      </c>
    </row>
    <row r="2951" spans="1:4" outlineLevel="1" x14ac:dyDescent="0.25">
      <c r="A2951" s="194">
        <v>37099</v>
      </c>
      <c r="B2951" s="195">
        <v>1205.82</v>
      </c>
      <c r="C2951" s="196">
        <f t="shared" si="90"/>
        <v>1.0024024673089871</v>
      </c>
      <c r="D2951" s="198">
        <f t="shared" si="91"/>
        <v>2.4024673089870774E-3</v>
      </c>
    </row>
    <row r="2952" spans="1:4" outlineLevel="1" x14ac:dyDescent="0.25">
      <c r="A2952" s="194">
        <v>37102</v>
      </c>
      <c r="B2952" s="195">
        <v>1204.52</v>
      </c>
      <c r="C2952" s="196">
        <f t="shared" si="90"/>
        <v>0.99892189547361965</v>
      </c>
      <c r="D2952" s="198">
        <f t="shared" si="91"/>
        <v>-1.0781045263803524E-3</v>
      </c>
    </row>
    <row r="2953" spans="1:4" outlineLevel="1" x14ac:dyDescent="0.25">
      <c r="A2953" s="194">
        <v>37103</v>
      </c>
      <c r="B2953" s="195">
        <v>1211.23</v>
      </c>
      <c r="C2953" s="196">
        <f t="shared" si="90"/>
        <v>1.0055706837578455</v>
      </c>
      <c r="D2953" s="198">
        <f t="shared" si="91"/>
        <v>5.5706837578455293E-3</v>
      </c>
    </row>
    <row r="2954" spans="1:4" outlineLevel="1" x14ac:dyDescent="0.25">
      <c r="A2954" s="194">
        <v>37104</v>
      </c>
      <c r="B2954" s="195">
        <v>1215.93</v>
      </c>
      <c r="C2954" s="196">
        <f t="shared" si="90"/>
        <v>1.003880353029565</v>
      </c>
      <c r="D2954" s="198">
        <f t="shared" si="91"/>
        <v>3.8803530295650202E-3</v>
      </c>
    </row>
    <row r="2955" spans="1:4" outlineLevel="1" x14ac:dyDescent="0.25">
      <c r="A2955" s="194">
        <v>37105</v>
      </c>
      <c r="B2955" s="195">
        <v>1220.75</v>
      </c>
      <c r="C2955" s="196">
        <f t="shared" si="90"/>
        <v>1.003964043982795</v>
      </c>
      <c r="D2955" s="198">
        <f t="shared" si="91"/>
        <v>3.9640439827950402E-3</v>
      </c>
    </row>
    <row r="2956" spans="1:4" outlineLevel="1" x14ac:dyDescent="0.25">
      <c r="A2956" s="194">
        <v>37106</v>
      </c>
      <c r="B2956" s="195">
        <v>1214.3499999999999</v>
      </c>
      <c r="C2956" s="196">
        <f t="shared" si="90"/>
        <v>0.9947573213188613</v>
      </c>
      <c r="D2956" s="198">
        <f t="shared" si="91"/>
        <v>-5.2426786811387016E-3</v>
      </c>
    </row>
    <row r="2957" spans="1:4" outlineLevel="1" x14ac:dyDescent="0.25">
      <c r="A2957" s="194">
        <v>37109</v>
      </c>
      <c r="B2957" s="195">
        <v>1200.48</v>
      </c>
      <c r="C2957" s="196">
        <f t="shared" si="90"/>
        <v>0.98857825173961389</v>
      </c>
      <c r="D2957" s="198">
        <f t="shared" si="91"/>
        <v>-1.1421748260386111E-2</v>
      </c>
    </row>
    <row r="2958" spans="1:4" outlineLevel="1" x14ac:dyDescent="0.25">
      <c r="A2958" s="194">
        <v>37110</v>
      </c>
      <c r="B2958" s="195">
        <v>1204.4000000000001</v>
      </c>
      <c r="C2958" s="196">
        <f t="shared" si="90"/>
        <v>1.0032653605224577</v>
      </c>
      <c r="D2958" s="198">
        <f t="shared" si="91"/>
        <v>3.2653605224577387E-3</v>
      </c>
    </row>
    <row r="2959" spans="1:4" outlineLevel="1" x14ac:dyDescent="0.25">
      <c r="A2959" s="194">
        <v>37111</v>
      </c>
      <c r="B2959" s="195">
        <v>1183.53</v>
      </c>
      <c r="C2959" s="196">
        <f t="shared" si="90"/>
        <v>0.98267186981069399</v>
      </c>
      <c r="D2959" s="198">
        <f t="shared" si="91"/>
        <v>-1.7328130189306012E-2</v>
      </c>
    </row>
    <row r="2960" spans="1:4" outlineLevel="1" x14ac:dyDescent="0.25">
      <c r="A2960" s="194">
        <v>37112</v>
      </c>
      <c r="B2960" s="195">
        <v>1183.43</v>
      </c>
      <c r="C2960" s="196">
        <f t="shared" si="90"/>
        <v>0.99991550700024512</v>
      </c>
      <c r="D2960" s="198">
        <f t="shared" si="91"/>
        <v>-8.4492999754881559E-5</v>
      </c>
    </row>
    <row r="2961" spans="1:4" outlineLevel="1" x14ac:dyDescent="0.25">
      <c r="A2961" s="194">
        <v>37113</v>
      </c>
      <c r="B2961" s="195">
        <v>1190.1600000000001</v>
      </c>
      <c r="C2961" s="196">
        <f t="shared" si="90"/>
        <v>1.0056868593833179</v>
      </c>
      <c r="D2961" s="198">
        <f t="shared" si="91"/>
        <v>5.6868593833179215E-3</v>
      </c>
    </row>
    <row r="2962" spans="1:4" outlineLevel="1" x14ac:dyDescent="0.25">
      <c r="A2962" s="194">
        <v>37116</v>
      </c>
      <c r="B2962" s="195">
        <v>1191.29</v>
      </c>
      <c r="C2962" s="196">
        <f t="shared" si="90"/>
        <v>1.0009494521744975</v>
      </c>
      <c r="D2962" s="198">
        <f t="shared" si="91"/>
        <v>9.4945217449748931E-4</v>
      </c>
    </row>
    <row r="2963" spans="1:4" outlineLevel="1" x14ac:dyDescent="0.25">
      <c r="A2963" s="194">
        <v>37117</v>
      </c>
      <c r="B2963" s="195">
        <v>1186.73</v>
      </c>
      <c r="C2963" s="196">
        <f t="shared" si="90"/>
        <v>0.99617221667268263</v>
      </c>
      <c r="D2963" s="198">
        <f t="shared" si="91"/>
        <v>-3.8277833273173689E-3</v>
      </c>
    </row>
    <row r="2964" spans="1:4" outlineLevel="1" x14ac:dyDescent="0.25">
      <c r="A2964" s="194">
        <v>37118</v>
      </c>
      <c r="B2964" s="195">
        <v>1178.02</v>
      </c>
      <c r="C2964" s="196">
        <f t="shared" si="90"/>
        <v>0.99266050407422068</v>
      </c>
      <c r="D2964" s="198">
        <f t="shared" si="91"/>
        <v>-7.3394959257793158E-3</v>
      </c>
    </row>
    <row r="2965" spans="1:4" outlineLevel="1" x14ac:dyDescent="0.25">
      <c r="A2965" s="194">
        <v>37119</v>
      </c>
      <c r="B2965" s="195">
        <v>1181.6600000000001</v>
      </c>
      <c r="C2965" s="196">
        <f t="shared" si="90"/>
        <v>1.0030899305614507</v>
      </c>
      <c r="D2965" s="198">
        <f t="shared" si="91"/>
        <v>3.0899305614506822E-3</v>
      </c>
    </row>
    <row r="2966" spans="1:4" outlineLevel="1" x14ac:dyDescent="0.25">
      <c r="A2966" s="194">
        <v>37120</v>
      </c>
      <c r="B2966" s="195">
        <v>1161.97</v>
      </c>
      <c r="C2966" s="196">
        <f t="shared" si="90"/>
        <v>0.98333700049083483</v>
      </c>
      <c r="D2966" s="198">
        <f t="shared" si="91"/>
        <v>-1.6662999509165166E-2</v>
      </c>
    </row>
    <row r="2967" spans="1:4" outlineLevel="1" x14ac:dyDescent="0.25">
      <c r="A2967" s="194">
        <v>37123</v>
      </c>
      <c r="B2967" s="195">
        <v>1171.4100000000001</v>
      </c>
      <c r="C2967" s="196">
        <f t="shared" si="90"/>
        <v>1.008124134013787</v>
      </c>
      <c r="D2967" s="198">
        <f t="shared" si="91"/>
        <v>8.1241340137869766E-3</v>
      </c>
    </row>
    <row r="2968" spans="1:4" outlineLevel="1" x14ac:dyDescent="0.25">
      <c r="A2968" s="194">
        <v>37124</v>
      </c>
      <c r="B2968" s="195">
        <v>1157.26</v>
      </c>
      <c r="C2968" s="196">
        <f t="shared" si="90"/>
        <v>0.98792054020368603</v>
      </c>
      <c r="D2968" s="198">
        <f t="shared" si="91"/>
        <v>-1.2079459796313974E-2</v>
      </c>
    </row>
    <row r="2969" spans="1:4" outlineLevel="1" x14ac:dyDescent="0.25">
      <c r="A2969" s="194">
        <v>37125</v>
      </c>
      <c r="B2969" s="195">
        <v>1165.31</v>
      </c>
      <c r="C2969" s="196">
        <f t="shared" si="90"/>
        <v>1.0069560859271036</v>
      </c>
      <c r="D2969" s="198">
        <f t="shared" si="91"/>
        <v>6.9560859271036168E-3</v>
      </c>
    </row>
    <row r="2970" spans="1:4" outlineLevel="1" x14ac:dyDescent="0.25">
      <c r="A2970" s="194">
        <v>37126</v>
      </c>
      <c r="B2970" s="195">
        <v>1162.0899999999999</v>
      </c>
      <c r="C2970" s="196">
        <f t="shared" si="90"/>
        <v>0.99723678677776728</v>
      </c>
      <c r="D2970" s="198">
        <f t="shared" si="91"/>
        <v>-2.7632132222327188E-3</v>
      </c>
    </row>
    <row r="2971" spans="1:4" outlineLevel="1" x14ac:dyDescent="0.25">
      <c r="A2971" s="194">
        <v>37127</v>
      </c>
      <c r="B2971" s="195">
        <v>1184.93</v>
      </c>
      <c r="C2971" s="196">
        <f t="shared" si="90"/>
        <v>1.019654243647222</v>
      </c>
      <c r="D2971" s="198">
        <f t="shared" si="91"/>
        <v>1.9654243647222014E-2</v>
      </c>
    </row>
    <row r="2972" spans="1:4" outlineLevel="1" x14ac:dyDescent="0.25">
      <c r="A2972" s="194">
        <v>37130</v>
      </c>
      <c r="B2972" s="195">
        <v>1179.21</v>
      </c>
      <c r="C2972" s="196">
        <f t="shared" si="90"/>
        <v>0.99517271062425627</v>
      </c>
      <c r="D2972" s="198">
        <f t="shared" si="91"/>
        <v>-4.8272893757437263E-3</v>
      </c>
    </row>
    <row r="2973" spans="1:4" outlineLevel="1" x14ac:dyDescent="0.25">
      <c r="A2973" s="194">
        <v>37131</v>
      </c>
      <c r="B2973" s="195">
        <v>1161.51</v>
      </c>
      <c r="C2973" s="196">
        <f t="shared" ref="C2973:C3036" si="92">B2973/B2972</f>
        <v>0.98498995089933084</v>
      </c>
      <c r="D2973" s="198">
        <f t="shared" ref="D2973:D3036" si="93">C2973-1</f>
        <v>-1.5010049100669165E-2</v>
      </c>
    </row>
    <row r="2974" spans="1:4" outlineLevel="1" x14ac:dyDescent="0.25">
      <c r="A2974" s="194">
        <v>37132</v>
      </c>
      <c r="B2974" s="195">
        <v>1148.56</v>
      </c>
      <c r="C2974" s="196">
        <f t="shared" si="92"/>
        <v>0.98885072018320974</v>
      </c>
      <c r="D2974" s="198">
        <f t="shared" si="93"/>
        <v>-1.1149279816790258E-2</v>
      </c>
    </row>
    <row r="2975" spans="1:4" outlineLevel="1" x14ac:dyDescent="0.25">
      <c r="A2975" s="194">
        <v>37133</v>
      </c>
      <c r="B2975" s="195">
        <v>1129.03</v>
      </c>
      <c r="C2975" s="196">
        <f t="shared" si="92"/>
        <v>0.98299609946367628</v>
      </c>
      <c r="D2975" s="198">
        <f t="shared" si="93"/>
        <v>-1.7003900536323724E-2</v>
      </c>
    </row>
    <row r="2976" spans="1:4" outlineLevel="1" x14ac:dyDescent="0.25">
      <c r="A2976" s="194">
        <v>37134</v>
      </c>
      <c r="B2976" s="195">
        <v>1133.58</v>
      </c>
      <c r="C2976" s="196">
        <f t="shared" si="92"/>
        <v>1.0040300080600162</v>
      </c>
      <c r="D2976" s="198">
        <f t="shared" si="93"/>
        <v>4.0300080600161881E-3</v>
      </c>
    </row>
    <row r="2977" spans="1:4" outlineLevel="1" x14ac:dyDescent="0.25">
      <c r="A2977" s="194">
        <v>37138</v>
      </c>
      <c r="B2977" s="195">
        <v>1132.94</v>
      </c>
      <c r="C2977" s="196">
        <f t="shared" si="92"/>
        <v>0.99943541699747718</v>
      </c>
      <c r="D2977" s="198">
        <f t="shared" si="93"/>
        <v>-5.6458300252282267E-4</v>
      </c>
    </row>
    <row r="2978" spans="1:4" outlineLevel="1" x14ac:dyDescent="0.25">
      <c r="A2978" s="194">
        <v>37139</v>
      </c>
      <c r="B2978" s="195">
        <v>1131.74</v>
      </c>
      <c r="C2978" s="196">
        <f t="shared" si="92"/>
        <v>0.99894080886896042</v>
      </c>
      <c r="D2978" s="198">
        <f t="shared" si="93"/>
        <v>-1.059191131039583E-3</v>
      </c>
    </row>
    <row r="2979" spans="1:4" outlineLevel="1" x14ac:dyDescent="0.25">
      <c r="A2979" s="194">
        <v>37140</v>
      </c>
      <c r="B2979" s="195">
        <v>1106.4000000000001</v>
      </c>
      <c r="C2979" s="196">
        <f t="shared" si="92"/>
        <v>0.97760969834060829</v>
      </c>
      <c r="D2979" s="198">
        <f t="shared" si="93"/>
        <v>-2.2390301659391709E-2</v>
      </c>
    </row>
    <row r="2980" spans="1:4" outlineLevel="1" x14ac:dyDescent="0.25">
      <c r="A2980" s="194">
        <v>37141</v>
      </c>
      <c r="B2980" s="195">
        <v>1085.78</v>
      </c>
      <c r="C2980" s="196">
        <f t="shared" si="92"/>
        <v>0.98136297903109171</v>
      </c>
      <c r="D2980" s="198">
        <f t="shared" si="93"/>
        <v>-1.8637020968908291E-2</v>
      </c>
    </row>
    <row r="2981" spans="1:4" outlineLevel="1" x14ac:dyDescent="0.25">
      <c r="A2981" s="194">
        <v>37144</v>
      </c>
      <c r="B2981" s="195">
        <v>1092.54</v>
      </c>
      <c r="C2981" s="196">
        <f t="shared" si="92"/>
        <v>1.0062259389563264</v>
      </c>
      <c r="D2981" s="198">
        <f t="shared" si="93"/>
        <v>6.2259389563263934E-3</v>
      </c>
    </row>
    <row r="2982" spans="1:4" outlineLevel="1" x14ac:dyDescent="0.25">
      <c r="A2982" s="194">
        <v>37151</v>
      </c>
      <c r="B2982" s="195">
        <v>1038.77</v>
      </c>
      <c r="C2982" s="196">
        <f t="shared" si="92"/>
        <v>0.95078441063942742</v>
      </c>
      <c r="D2982" s="198">
        <f t="shared" si="93"/>
        <v>-4.9215589360572576E-2</v>
      </c>
    </row>
    <row r="2983" spans="1:4" outlineLevel="1" x14ac:dyDescent="0.25">
      <c r="A2983" s="194">
        <v>37152</v>
      </c>
      <c r="B2983" s="195">
        <v>1032.74</v>
      </c>
      <c r="C2983" s="196">
        <f t="shared" si="92"/>
        <v>0.99419505761621918</v>
      </c>
      <c r="D2983" s="198">
        <f t="shared" si="93"/>
        <v>-5.8049423837808201E-3</v>
      </c>
    </row>
    <row r="2984" spans="1:4" outlineLevel="1" x14ac:dyDescent="0.25">
      <c r="A2984" s="194">
        <v>37153</v>
      </c>
      <c r="B2984" s="195">
        <v>1016.1</v>
      </c>
      <c r="C2984" s="196">
        <f t="shared" si="92"/>
        <v>0.98388752251292677</v>
      </c>
      <c r="D2984" s="198">
        <f t="shared" si="93"/>
        <v>-1.6112477487073229E-2</v>
      </c>
    </row>
    <row r="2985" spans="1:4" outlineLevel="1" x14ac:dyDescent="0.25">
      <c r="A2985" s="194">
        <v>37154</v>
      </c>
      <c r="B2985" s="195">
        <v>984.54</v>
      </c>
      <c r="C2985" s="196">
        <f t="shared" si="92"/>
        <v>0.96894006495423668</v>
      </c>
      <c r="D2985" s="198">
        <f t="shared" si="93"/>
        <v>-3.1059935045763321E-2</v>
      </c>
    </row>
    <row r="2986" spans="1:4" outlineLevel="1" x14ac:dyDescent="0.25">
      <c r="A2986" s="194">
        <v>37155</v>
      </c>
      <c r="B2986" s="195">
        <v>965.8</v>
      </c>
      <c r="C2986" s="196">
        <f t="shared" si="92"/>
        <v>0.98096573018871758</v>
      </c>
      <c r="D2986" s="198">
        <f t="shared" si="93"/>
        <v>-1.9034269811282423E-2</v>
      </c>
    </row>
    <row r="2987" spans="1:4" outlineLevel="1" x14ac:dyDescent="0.25">
      <c r="A2987" s="194">
        <v>37158</v>
      </c>
      <c r="B2987" s="195">
        <v>1003.45</v>
      </c>
      <c r="C2987" s="196">
        <f t="shared" si="92"/>
        <v>1.0389832263408574</v>
      </c>
      <c r="D2987" s="198">
        <f t="shared" si="93"/>
        <v>3.898322634085738E-2</v>
      </c>
    </row>
    <row r="2988" spans="1:4" outlineLevel="1" x14ac:dyDescent="0.25">
      <c r="A2988" s="194">
        <v>37159</v>
      </c>
      <c r="B2988" s="195">
        <v>1012.27</v>
      </c>
      <c r="C2988" s="196">
        <f t="shared" si="92"/>
        <v>1.0087896756191139</v>
      </c>
      <c r="D2988" s="198">
        <f t="shared" si="93"/>
        <v>8.7896756191139236E-3</v>
      </c>
    </row>
    <row r="2989" spans="1:4" outlineLevel="1" x14ac:dyDescent="0.25">
      <c r="A2989" s="194">
        <v>37160</v>
      </c>
      <c r="B2989" s="195">
        <v>1007.04</v>
      </c>
      <c r="C2989" s="196">
        <f t="shared" si="92"/>
        <v>0.9948333942525216</v>
      </c>
      <c r="D2989" s="198">
        <f t="shared" si="93"/>
        <v>-5.1666057474784033E-3</v>
      </c>
    </row>
    <row r="2990" spans="1:4" outlineLevel="1" x14ac:dyDescent="0.25">
      <c r="A2990" s="194">
        <v>37161</v>
      </c>
      <c r="B2990" s="195">
        <v>1018.61</v>
      </c>
      <c r="C2990" s="196">
        <f t="shared" si="92"/>
        <v>1.0114891166190023</v>
      </c>
      <c r="D2990" s="198">
        <f t="shared" si="93"/>
        <v>1.1489116619002315E-2</v>
      </c>
    </row>
    <row r="2991" spans="1:4" outlineLevel="1" x14ac:dyDescent="0.25">
      <c r="A2991" s="194">
        <v>37162</v>
      </c>
      <c r="B2991" s="195">
        <v>1040.94</v>
      </c>
      <c r="C2991" s="196">
        <f t="shared" si="92"/>
        <v>1.0219220310030337</v>
      </c>
      <c r="D2991" s="198">
        <f t="shared" si="93"/>
        <v>2.1922031003033693E-2</v>
      </c>
    </row>
    <row r="2992" spans="1:4" outlineLevel="1" x14ac:dyDescent="0.25">
      <c r="A2992" s="194">
        <v>37165</v>
      </c>
      <c r="B2992" s="195">
        <v>1038.55</v>
      </c>
      <c r="C2992" s="196">
        <f t="shared" si="92"/>
        <v>0.99770399830922041</v>
      </c>
      <c r="D2992" s="198">
        <f t="shared" si="93"/>
        <v>-2.2960016907795922E-3</v>
      </c>
    </row>
    <row r="2993" spans="1:4" outlineLevel="1" x14ac:dyDescent="0.25">
      <c r="A2993" s="194">
        <v>37166</v>
      </c>
      <c r="B2993" s="195">
        <v>1051.33</v>
      </c>
      <c r="C2993" s="196">
        <f t="shared" si="92"/>
        <v>1.0123056184102834</v>
      </c>
      <c r="D2993" s="198">
        <f t="shared" si="93"/>
        <v>1.2305618410283437E-2</v>
      </c>
    </row>
    <row r="2994" spans="1:4" outlineLevel="1" x14ac:dyDescent="0.25">
      <c r="A2994" s="194">
        <v>37167</v>
      </c>
      <c r="B2994" s="195">
        <v>1072.28</v>
      </c>
      <c r="C2994" s="196">
        <f t="shared" si="92"/>
        <v>1.0199271399084968</v>
      </c>
      <c r="D2994" s="198">
        <f t="shared" si="93"/>
        <v>1.9927139908496816E-2</v>
      </c>
    </row>
    <row r="2995" spans="1:4" outlineLevel="1" x14ac:dyDescent="0.25">
      <c r="A2995" s="194">
        <v>37168</v>
      </c>
      <c r="B2995" s="195">
        <v>1069.6300000000001</v>
      </c>
      <c r="C2995" s="196">
        <f t="shared" si="92"/>
        <v>0.9975286305815646</v>
      </c>
      <c r="D2995" s="198">
        <f t="shared" si="93"/>
        <v>-2.4713694184353985E-3</v>
      </c>
    </row>
    <row r="2996" spans="1:4" outlineLevel="1" x14ac:dyDescent="0.25">
      <c r="A2996" s="194">
        <v>37169</v>
      </c>
      <c r="B2996" s="195">
        <v>1071.3800000000001</v>
      </c>
      <c r="C2996" s="196">
        <f t="shared" si="92"/>
        <v>1.0016360797659003</v>
      </c>
      <c r="D2996" s="198">
        <f t="shared" si="93"/>
        <v>1.6360797659003001E-3</v>
      </c>
    </row>
    <row r="2997" spans="1:4" outlineLevel="1" x14ac:dyDescent="0.25">
      <c r="A2997" s="194">
        <v>37172</v>
      </c>
      <c r="B2997" s="195">
        <v>1062.44</v>
      </c>
      <c r="C2997" s="196">
        <f t="shared" si="92"/>
        <v>0.991655621721518</v>
      </c>
      <c r="D2997" s="198">
        <f t="shared" si="93"/>
        <v>-8.3443782784820009E-3</v>
      </c>
    </row>
    <row r="2998" spans="1:4" outlineLevel="1" x14ac:dyDescent="0.25">
      <c r="A2998" s="194">
        <v>37173</v>
      </c>
      <c r="B2998" s="195">
        <v>1056.75</v>
      </c>
      <c r="C2998" s="196">
        <f t="shared" si="92"/>
        <v>0.99464440344866534</v>
      </c>
      <c r="D2998" s="198">
        <f t="shared" si="93"/>
        <v>-5.3555965513346626E-3</v>
      </c>
    </row>
    <row r="2999" spans="1:4" outlineLevel="1" x14ac:dyDescent="0.25">
      <c r="A2999" s="194">
        <v>37174</v>
      </c>
      <c r="B2999" s="195">
        <v>1080.99</v>
      </c>
      <c r="C2999" s="196">
        <f t="shared" si="92"/>
        <v>1.0229382540809084</v>
      </c>
      <c r="D2999" s="198">
        <f t="shared" si="93"/>
        <v>2.2938254080908438E-2</v>
      </c>
    </row>
    <row r="3000" spans="1:4" outlineLevel="1" x14ac:dyDescent="0.25">
      <c r="A3000" s="194">
        <v>37175</v>
      </c>
      <c r="B3000" s="195">
        <v>1097.43</v>
      </c>
      <c r="C3000" s="196">
        <f t="shared" si="92"/>
        <v>1.0152082812976995</v>
      </c>
      <c r="D3000" s="198">
        <f t="shared" si="93"/>
        <v>1.5208281297699466E-2</v>
      </c>
    </row>
    <row r="3001" spans="1:4" outlineLevel="1" x14ac:dyDescent="0.25">
      <c r="A3001" s="194">
        <v>37176</v>
      </c>
      <c r="B3001" s="195">
        <v>1091.6500000000001</v>
      </c>
      <c r="C3001" s="196">
        <f t="shared" si="92"/>
        <v>0.99473314926692369</v>
      </c>
      <c r="D3001" s="198">
        <f t="shared" si="93"/>
        <v>-5.2668507330763115E-3</v>
      </c>
    </row>
    <row r="3002" spans="1:4" outlineLevel="1" x14ac:dyDescent="0.25">
      <c r="A3002" s="194">
        <v>37179</v>
      </c>
      <c r="B3002" s="195">
        <v>1089.98</v>
      </c>
      <c r="C3002" s="196">
        <f t="shared" si="92"/>
        <v>0.99847020565199462</v>
      </c>
      <c r="D3002" s="198">
        <f t="shared" si="93"/>
        <v>-1.5297943480053755E-3</v>
      </c>
    </row>
    <row r="3003" spans="1:4" outlineLevel="1" x14ac:dyDescent="0.25">
      <c r="A3003" s="194">
        <v>37180</v>
      </c>
      <c r="B3003" s="195">
        <v>1097.54</v>
      </c>
      <c r="C3003" s="196">
        <f t="shared" si="92"/>
        <v>1.0069359070808639</v>
      </c>
      <c r="D3003" s="198">
        <f t="shared" si="93"/>
        <v>6.9359070808638901E-3</v>
      </c>
    </row>
    <row r="3004" spans="1:4" outlineLevel="1" x14ac:dyDescent="0.25">
      <c r="A3004" s="194">
        <v>37181</v>
      </c>
      <c r="B3004" s="195">
        <v>1077.0899999999999</v>
      </c>
      <c r="C3004" s="196">
        <f t="shared" si="92"/>
        <v>0.98136742168850333</v>
      </c>
      <c r="D3004" s="198">
        <f t="shared" si="93"/>
        <v>-1.8632578311496673E-2</v>
      </c>
    </row>
    <row r="3005" spans="1:4" outlineLevel="1" x14ac:dyDescent="0.25">
      <c r="A3005" s="194">
        <v>37182</v>
      </c>
      <c r="B3005" s="195">
        <v>1068.6099999999999</v>
      </c>
      <c r="C3005" s="196">
        <f t="shared" si="92"/>
        <v>0.99212693461084955</v>
      </c>
      <c r="D3005" s="198">
        <f t="shared" si="93"/>
        <v>-7.8730653891504465E-3</v>
      </c>
    </row>
    <row r="3006" spans="1:4" outlineLevel="1" x14ac:dyDescent="0.25">
      <c r="A3006" s="194">
        <v>37183</v>
      </c>
      <c r="B3006" s="195">
        <v>1073.48</v>
      </c>
      <c r="C3006" s="196">
        <f t="shared" si="92"/>
        <v>1.0045573221287467</v>
      </c>
      <c r="D3006" s="198">
        <f t="shared" si="93"/>
        <v>4.5573221287467103E-3</v>
      </c>
    </row>
    <row r="3007" spans="1:4" outlineLevel="1" x14ac:dyDescent="0.25">
      <c r="A3007" s="194">
        <v>37186</v>
      </c>
      <c r="B3007" s="195">
        <v>1089.9000000000001</v>
      </c>
      <c r="C3007" s="196">
        <f t="shared" si="92"/>
        <v>1.0152960465029623</v>
      </c>
      <c r="D3007" s="198">
        <f t="shared" si="93"/>
        <v>1.5296046502962346E-2</v>
      </c>
    </row>
    <row r="3008" spans="1:4" outlineLevel="1" x14ac:dyDescent="0.25">
      <c r="A3008" s="194">
        <v>37187</v>
      </c>
      <c r="B3008" s="195">
        <v>1084.78</v>
      </c>
      <c r="C3008" s="196">
        <f t="shared" si="92"/>
        <v>0.99530232131388185</v>
      </c>
      <c r="D3008" s="198">
        <f t="shared" si="93"/>
        <v>-4.6976786861181452E-3</v>
      </c>
    </row>
    <row r="3009" spans="1:4" outlineLevel="1" x14ac:dyDescent="0.25">
      <c r="A3009" s="194">
        <v>37188</v>
      </c>
      <c r="B3009" s="195">
        <v>1085.2</v>
      </c>
      <c r="C3009" s="196">
        <f t="shared" si="92"/>
        <v>1.0003871752797804</v>
      </c>
      <c r="D3009" s="198">
        <f t="shared" si="93"/>
        <v>3.8717527978038291E-4</v>
      </c>
    </row>
    <row r="3010" spans="1:4" outlineLevel="1" x14ac:dyDescent="0.25">
      <c r="A3010" s="194">
        <v>37189</v>
      </c>
      <c r="B3010" s="195">
        <v>1100.0899999999999</v>
      </c>
      <c r="C3010" s="196">
        <f t="shared" si="92"/>
        <v>1.0137209730925174</v>
      </c>
      <c r="D3010" s="198">
        <f t="shared" si="93"/>
        <v>1.3720973092517408E-2</v>
      </c>
    </row>
    <row r="3011" spans="1:4" outlineLevel="1" x14ac:dyDescent="0.25">
      <c r="A3011" s="194">
        <v>37190</v>
      </c>
      <c r="B3011" s="195">
        <v>1104.6099999999999</v>
      </c>
      <c r="C3011" s="196">
        <f t="shared" si="92"/>
        <v>1.0041087547382486</v>
      </c>
      <c r="D3011" s="198">
        <f t="shared" si="93"/>
        <v>4.1087547382485656E-3</v>
      </c>
    </row>
    <row r="3012" spans="1:4" outlineLevel="1" x14ac:dyDescent="0.25">
      <c r="A3012" s="194">
        <v>37193</v>
      </c>
      <c r="B3012" s="195">
        <v>1078.3</v>
      </c>
      <c r="C3012" s="196">
        <f t="shared" si="92"/>
        <v>0.97618163876843411</v>
      </c>
      <c r="D3012" s="198">
        <f t="shared" si="93"/>
        <v>-2.3818361231565888E-2</v>
      </c>
    </row>
    <row r="3013" spans="1:4" outlineLevel="1" x14ac:dyDescent="0.25">
      <c r="A3013" s="194">
        <v>37194</v>
      </c>
      <c r="B3013" s="195">
        <v>1059.79</v>
      </c>
      <c r="C3013" s="196">
        <f t="shared" si="92"/>
        <v>0.98283409069832139</v>
      </c>
      <c r="D3013" s="198">
        <f t="shared" si="93"/>
        <v>-1.7165909301678606E-2</v>
      </c>
    </row>
    <row r="3014" spans="1:4" outlineLevel="1" x14ac:dyDescent="0.25">
      <c r="A3014" s="194">
        <v>37195</v>
      </c>
      <c r="B3014" s="195">
        <v>1059.78</v>
      </c>
      <c r="C3014" s="196">
        <f t="shared" si="92"/>
        <v>0.99999056416837295</v>
      </c>
      <c r="D3014" s="198">
        <f t="shared" si="93"/>
        <v>-9.4358316270470866E-6</v>
      </c>
    </row>
    <row r="3015" spans="1:4" outlineLevel="1" x14ac:dyDescent="0.25">
      <c r="A3015" s="194">
        <v>37196</v>
      </c>
      <c r="B3015" s="195">
        <v>1084.0999999999999</v>
      </c>
      <c r="C3015" s="196">
        <f t="shared" si="92"/>
        <v>1.0229481590518785</v>
      </c>
      <c r="D3015" s="198">
        <f t="shared" si="93"/>
        <v>2.2948159051878525E-2</v>
      </c>
    </row>
    <row r="3016" spans="1:4" outlineLevel="1" x14ac:dyDescent="0.25">
      <c r="A3016" s="194">
        <v>37197</v>
      </c>
      <c r="B3016" s="195">
        <v>1087.2</v>
      </c>
      <c r="C3016" s="196">
        <f t="shared" si="92"/>
        <v>1.0028595148049073</v>
      </c>
      <c r="D3016" s="198">
        <f t="shared" si="93"/>
        <v>2.8595148049073149E-3</v>
      </c>
    </row>
    <row r="3017" spans="1:4" outlineLevel="1" x14ac:dyDescent="0.25">
      <c r="A3017" s="194">
        <v>37200</v>
      </c>
      <c r="B3017" s="195">
        <v>1102.8399999999999</v>
      </c>
      <c r="C3017" s="196">
        <f t="shared" si="92"/>
        <v>1.0143855776306105</v>
      </c>
      <c r="D3017" s="198">
        <f t="shared" si="93"/>
        <v>1.4385577630610547E-2</v>
      </c>
    </row>
    <row r="3018" spans="1:4" outlineLevel="1" x14ac:dyDescent="0.25">
      <c r="A3018" s="194">
        <v>37201</v>
      </c>
      <c r="B3018" s="195">
        <v>1118.8599999999999</v>
      </c>
      <c r="C3018" s="196">
        <f t="shared" si="92"/>
        <v>1.0145261325305575</v>
      </c>
      <c r="D3018" s="198">
        <f t="shared" si="93"/>
        <v>1.4526132530557456E-2</v>
      </c>
    </row>
    <row r="3019" spans="1:4" outlineLevel="1" x14ac:dyDescent="0.25">
      <c r="A3019" s="194">
        <v>37202</v>
      </c>
      <c r="B3019" s="195">
        <v>1115.8</v>
      </c>
      <c r="C3019" s="196">
        <f t="shared" si="92"/>
        <v>0.99726507337826009</v>
      </c>
      <c r="D3019" s="198">
        <f t="shared" si="93"/>
        <v>-2.7349266217399082E-3</v>
      </c>
    </row>
    <row r="3020" spans="1:4" outlineLevel="1" x14ac:dyDescent="0.25">
      <c r="A3020" s="194">
        <v>37203</v>
      </c>
      <c r="B3020" s="195">
        <v>1118.54</v>
      </c>
      <c r="C3020" s="196">
        <f t="shared" si="92"/>
        <v>1.0024556372109696</v>
      </c>
      <c r="D3020" s="198">
        <f t="shared" si="93"/>
        <v>2.4556372109696412E-3</v>
      </c>
    </row>
    <row r="3021" spans="1:4" outlineLevel="1" x14ac:dyDescent="0.25">
      <c r="A3021" s="194">
        <v>37204</v>
      </c>
      <c r="B3021" s="195">
        <v>1120.31</v>
      </c>
      <c r="C3021" s="196">
        <f t="shared" si="92"/>
        <v>1.0015824199402792</v>
      </c>
      <c r="D3021" s="198">
        <f t="shared" si="93"/>
        <v>1.5824199402791894E-3</v>
      </c>
    </row>
    <row r="3022" spans="1:4" outlineLevel="1" x14ac:dyDescent="0.25">
      <c r="A3022" s="194">
        <v>37207</v>
      </c>
      <c r="B3022" s="195">
        <v>1118.33</v>
      </c>
      <c r="C3022" s="196">
        <f t="shared" si="92"/>
        <v>0.9982326320393462</v>
      </c>
      <c r="D3022" s="198">
        <f t="shared" si="93"/>
        <v>-1.7673679606537984E-3</v>
      </c>
    </row>
    <row r="3023" spans="1:4" outlineLevel="1" x14ac:dyDescent="0.25">
      <c r="A3023" s="194">
        <v>37208</v>
      </c>
      <c r="B3023" s="195">
        <v>1139.0899999999999</v>
      </c>
      <c r="C3023" s="196">
        <f t="shared" si="92"/>
        <v>1.0185633936315757</v>
      </c>
      <c r="D3023" s="198">
        <f t="shared" si="93"/>
        <v>1.8563393631575664E-2</v>
      </c>
    </row>
    <row r="3024" spans="1:4" outlineLevel="1" x14ac:dyDescent="0.25">
      <c r="A3024" s="194">
        <v>37209</v>
      </c>
      <c r="B3024" s="195">
        <v>1141.21</v>
      </c>
      <c r="C3024" s="196">
        <f t="shared" si="92"/>
        <v>1.0018611347654709</v>
      </c>
      <c r="D3024" s="198">
        <f t="shared" si="93"/>
        <v>1.8611347654708954E-3</v>
      </c>
    </row>
    <row r="3025" spans="1:4" outlineLevel="1" x14ac:dyDescent="0.25">
      <c r="A3025" s="194">
        <v>37210</v>
      </c>
      <c r="B3025" s="195">
        <v>1142.24</v>
      </c>
      <c r="C3025" s="196">
        <f t="shared" si="92"/>
        <v>1.0009025508013425</v>
      </c>
      <c r="D3025" s="198">
        <f t="shared" si="93"/>
        <v>9.0255080134249432E-4</v>
      </c>
    </row>
    <row r="3026" spans="1:4" outlineLevel="1" x14ac:dyDescent="0.25">
      <c r="A3026" s="194">
        <v>37211</v>
      </c>
      <c r="B3026" s="195">
        <v>1138.6500000000001</v>
      </c>
      <c r="C3026" s="196">
        <f t="shared" si="92"/>
        <v>0.99685705280851666</v>
      </c>
      <c r="D3026" s="198">
        <f t="shared" si="93"/>
        <v>-3.1429471914833362E-3</v>
      </c>
    </row>
    <row r="3027" spans="1:4" outlineLevel="1" x14ac:dyDescent="0.25">
      <c r="A3027" s="194">
        <v>37214</v>
      </c>
      <c r="B3027" s="195">
        <v>1151.06</v>
      </c>
      <c r="C3027" s="196">
        <f t="shared" si="92"/>
        <v>1.0108988714706011</v>
      </c>
      <c r="D3027" s="198">
        <f t="shared" si="93"/>
        <v>1.089887147060109E-2</v>
      </c>
    </row>
    <row r="3028" spans="1:4" outlineLevel="1" x14ac:dyDescent="0.25">
      <c r="A3028" s="194">
        <v>37215</v>
      </c>
      <c r="B3028" s="195">
        <v>1142.6600000000001</v>
      </c>
      <c r="C3028" s="196">
        <f t="shared" si="92"/>
        <v>0.99270237867704558</v>
      </c>
      <c r="D3028" s="198">
        <f t="shared" si="93"/>
        <v>-7.2976213229544173E-3</v>
      </c>
    </row>
    <row r="3029" spans="1:4" outlineLevel="1" x14ac:dyDescent="0.25">
      <c r="A3029" s="194">
        <v>37216</v>
      </c>
      <c r="B3029" s="195">
        <v>1137.03</v>
      </c>
      <c r="C3029" s="196">
        <f t="shared" si="92"/>
        <v>0.99507290007526283</v>
      </c>
      <c r="D3029" s="198">
        <f t="shared" si="93"/>
        <v>-4.9270999247371661E-3</v>
      </c>
    </row>
    <row r="3030" spans="1:4" outlineLevel="1" x14ac:dyDescent="0.25">
      <c r="A3030" s="194">
        <v>37218</v>
      </c>
      <c r="B3030" s="195">
        <v>1150.3399999999999</v>
      </c>
      <c r="C3030" s="196">
        <f t="shared" si="92"/>
        <v>1.011705935639341</v>
      </c>
      <c r="D3030" s="198">
        <f t="shared" si="93"/>
        <v>1.170593563934097E-2</v>
      </c>
    </row>
    <row r="3031" spans="1:4" outlineLevel="1" x14ac:dyDescent="0.25">
      <c r="A3031" s="194">
        <v>37221</v>
      </c>
      <c r="B3031" s="195">
        <v>1157.42</v>
      </c>
      <c r="C3031" s="196">
        <f t="shared" si="92"/>
        <v>1.0061547020880783</v>
      </c>
      <c r="D3031" s="198">
        <f t="shared" si="93"/>
        <v>6.1547020880783343E-3</v>
      </c>
    </row>
    <row r="3032" spans="1:4" outlineLevel="1" x14ac:dyDescent="0.25">
      <c r="A3032" s="194">
        <v>37222</v>
      </c>
      <c r="B3032" s="195">
        <v>1149.5</v>
      </c>
      <c r="C3032" s="196">
        <f t="shared" si="92"/>
        <v>0.99315719444972428</v>
      </c>
      <c r="D3032" s="198">
        <f t="shared" si="93"/>
        <v>-6.8428055502757212E-3</v>
      </c>
    </row>
    <row r="3033" spans="1:4" outlineLevel="1" x14ac:dyDescent="0.25">
      <c r="A3033" s="194">
        <v>37223</v>
      </c>
      <c r="B3033" s="195">
        <v>1128.52</v>
      </c>
      <c r="C3033" s="196">
        <f t="shared" si="92"/>
        <v>0.98174858634188777</v>
      </c>
      <c r="D3033" s="198">
        <f t="shared" si="93"/>
        <v>-1.8251413658112225E-2</v>
      </c>
    </row>
    <row r="3034" spans="1:4" outlineLevel="1" x14ac:dyDescent="0.25">
      <c r="A3034" s="194">
        <v>37224</v>
      </c>
      <c r="B3034" s="195">
        <v>1140.2</v>
      </c>
      <c r="C3034" s="196">
        <f t="shared" si="92"/>
        <v>1.0103498387268282</v>
      </c>
      <c r="D3034" s="198">
        <f t="shared" si="93"/>
        <v>1.0349838726828153E-2</v>
      </c>
    </row>
    <row r="3035" spans="1:4" outlineLevel="1" x14ac:dyDescent="0.25">
      <c r="A3035" s="194">
        <v>37225</v>
      </c>
      <c r="B3035" s="195">
        <v>1139.45</v>
      </c>
      <c r="C3035" s="196">
        <f t="shared" si="92"/>
        <v>0.99934222066304157</v>
      </c>
      <c r="D3035" s="198">
        <f t="shared" si="93"/>
        <v>-6.577793369584306E-4</v>
      </c>
    </row>
    <row r="3036" spans="1:4" outlineLevel="1" x14ac:dyDescent="0.25">
      <c r="A3036" s="194">
        <v>37228</v>
      </c>
      <c r="B3036" s="195">
        <v>1129.9000000000001</v>
      </c>
      <c r="C3036" s="196">
        <f t="shared" si="92"/>
        <v>0.99161876343850108</v>
      </c>
      <c r="D3036" s="198">
        <f t="shared" si="93"/>
        <v>-8.381236561498917E-3</v>
      </c>
    </row>
    <row r="3037" spans="1:4" outlineLevel="1" x14ac:dyDescent="0.25">
      <c r="A3037" s="194">
        <v>37229</v>
      </c>
      <c r="B3037" s="195">
        <v>1144.8</v>
      </c>
      <c r="C3037" s="196">
        <f t="shared" ref="C3037:C3100" si="94">B3037/B3036</f>
        <v>1.0131870076997964</v>
      </c>
      <c r="D3037" s="198">
        <f t="shared" ref="D3037:D3100" si="95">C3037-1</f>
        <v>1.3187007699796416E-2</v>
      </c>
    </row>
    <row r="3038" spans="1:4" outlineLevel="1" x14ac:dyDescent="0.25">
      <c r="A3038" s="194">
        <v>37230</v>
      </c>
      <c r="B3038" s="195">
        <v>1170.3499999999999</v>
      </c>
      <c r="C3038" s="196">
        <f t="shared" si="94"/>
        <v>1.0223183088749126</v>
      </c>
      <c r="D3038" s="198">
        <f t="shared" si="95"/>
        <v>2.2318308874912596E-2</v>
      </c>
    </row>
    <row r="3039" spans="1:4" outlineLevel="1" x14ac:dyDescent="0.25">
      <c r="A3039" s="194">
        <v>37231</v>
      </c>
      <c r="B3039" s="195">
        <v>1167.0999999999999</v>
      </c>
      <c r="C3039" s="196">
        <f t="shared" si="94"/>
        <v>0.99722305293288338</v>
      </c>
      <c r="D3039" s="198">
        <f t="shared" si="95"/>
        <v>-2.7769470671166196E-3</v>
      </c>
    </row>
    <row r="3040" spans="1:4" outlineLevel="1" x14ac:dyDescent="0.25">
      <c r="A3040" s="194">
        <v>37232</v>
      </c>
      <c r="B3040" s="195">
        <v>1158.31</v>
      </c>
      <c r="C3040" s="196">
        <f t="shared" si="94"/>
        <v>0.99246851169565597</v>
      </c>
      <c r="D3040" s="198">
        <f t="shared" si="95"/>
        <v>-7.5314883043440251E-3</v>
      </c>
    </row>
    <row r="3041" spans="1:4" outlineLevel="1" x14ac:dyDescent="0.25">
      <c r="A3041" s="194">
        <v>37235</v>
      </c>
      <c r="B3041" s="195">
        <v>1139.93</v>
      </c>
      <c r="C3041" s="196">
        <f t="shared" si="94"/>
        <v>0.98413205445865104</v>
      </c>
      <c r="D3041" s="198">
        <f t="shared" si="95"/>
        <v>-1.586794554134896E-2</v>
      </c>
    </row>
    <row r="3042" spans="1:4" outlineLevel="1" x14ac:dyDescent="0.25">
      <c r="A3042" s="194">
        <v>37236</v>
      </c>
      <c r="B3042" s="195">
        <v>1136.76</v>
      </c>
      <c r="C3042" s="196">
        <f t="shared" si="94"/>
        <v>0.99721912749028441</v>
      </c>
      <c r="D3042" s="198">
        <f t="shared" si="95"/>
        <v>-2.7808725097155929E-3</v>
      </c>
    </row>
    <row r="3043" spans="1:4" outlineLevel="1" x14ac:dyDescent="0.25">
      <c r="A3043" s="194">
        <v>37237</v>
      </c>
      <c r="B3043" s="195">
        <v>1137.07</v>
      </c>
      <c r="C3043" s="196">
        <f t="shared" si="94"/>
        <v>1.0002727048805375</v>
      </c>
      <c r="D3043" s="198">
        <f t="shared" si="95"/>
        <v>2.7270488053754427E-4</v>
      </c>
    </row>
    <row r="3044" spans="1:4" outlineLevel="1" x14ac:dyDescent="0.25">
      <c r="A3044" s="194">
        <v>37238</v>
      </c>
      <c r="B3044" s="195">
        <v>1119.3800000000001</v>
      </c>
      <c r="C3044" s="196">
        <f t="shared" si="94"/>
        <v>0.98444247056029988</v>
      </c>
      <c r="D3044" s="198">
        <f t="shared" si="95"/>
        <v>-1.5557529439700124E-2</v>
      </c>
    </row>
    <row r="3045" spans="1:4" outlineLevel="1" x14ac:dyDescent="0.25">
      <c r="A3045" s="194">
        <v>37239</v>
      </c>
      <c r="B3045" s="195">
        <v>1123.0899999999999</v>
      </c>
      <c r="C3045" s="196">
        <f t="shared" si="94"/>
        <v>1.0033143347210061</v>
      </c>
      <c r="D3045" s="198">
        <f t="shared" si="95"/>
        <v>3.3143347210060625E-3</v>
      </c>
    </row>
    <row r="3046" spans="1:4" outlineLevel="1" x14ac:dyDescent="0.25">
      <c r="A3046" s="194">
        <v>37242</v>
      </c>
      <c r="B3046" s="195">
        <v>1134.3599999999999</v>
      </c>
      <c r="C3046" s="196">
        <f t="shared" si="94"/>
        <v>1.0100348146631168</v>
      </c>
      <c r="D3046" s="198">
        <f t="shared" si="95"/>
        <v>1.0034814663116842E-2</v>
      </c>
    </row>
    <row r="3047" spans="1:4" outlineLevel="1" x14ac:dyDescent="0.25">
      <c r="A3047" s="194">
        <v>37243</v>
      </c>
      <c r="B3047" s="195">
        <v>1142.92</v>
      </c>
      <c r="C3047" s="196">
        <f t="shared" si="94"/>
        <v>1.0075461052928525</v>
      </c>
      <c r="D3047" s="198">
        <f t="shared" si="95"/>
        <v>7.5461052928524897E-3</v>
      </c>
    </row>
    <row r="3048" spans="1:4" outlineLevel="1" x14ac:dyDescent="0.25">
      <c r="A3048" s="194">
        <v>37244</v>
      </c>
      <c r="B3048" s="195">
        <v>1149.56</v>
      </c>
      <c r="C3048" s="196">
        <f t="shared" si="94"/>
        <v>1.0058096804675742</v>
      </c>
      <c r="D3048" s="198">
        <f t="shared" si="95"/>
        <v>5.8096804675742408E-3</v>
      </c>
    </row>
    <row r="3049" spans="1:4" outlineLevel="1" x14ac:dyDescent="0.25">
      <c r="A3049" s="194">
        <v>37245</v>
      </c>
      <c r="B3049" s="195">
        <v>1139.93</v>
      </c>
      <c r="C3049" s="196">
        <f t="shared" si="94"/>
        <v>0.99162288179825331</v>
      </c>
      <c r="D3049" s="198">
        <f t="shared" si="95"/>
        <v>-8.3771182017466916E-3</v>
      </c>
    </row>
    <row r="3050" spans="1:4" outlineLevel="1" x14ac:dyDescent="0.25">
      <c r="A3050" s="194">
        <v>37246</v>
      </c>
      <c r="B3050" s="195">
        <v>1144.8900000000001</v>
      </c>
      <c r="C3050" s="196">
        <f t="shared" si="94"/>
        <v>1.0043511443685138</v>
      </c>
      <c r="D3050" s="198">
        <f t="shared" si="95"/>
        <v>4.351144368513804E-3</v>
      </c>
    </row>
    <row r="3051" spans="1:4" outlineLevel="1" x14ac:dyDescent="0.25">
      <c r="A3051" s="194">
        <v>37249</v>
      </c>
      <c r="B3051" s="195">
        <v>1144.6500000000001</v>
      </c>
      <c r="C3051" s="196">
        <f t="shared" si="94"/>
        <v>0.99979037287424988</v>
      </c>
      <c r="D3051" s="198">
        <f t="shared" si="95"/>
        <v>-2.0962712575012254E-4</v>
      </c>
    </row>
    <row r="3052" spans="1:4" outlineLevel="1" x14ac:dyDescent="0.25">
      <c r="A3052" s="194">
        <v>37251</v>
      </c>
      <c r="B3052" s="195">
        <v>1149.3699999999999</v>
      </c>
      <c r="C3052" s="196">
        <f t="shared" si="94"/>
        <v>1.0041235312104135</v>
      </c>
      <c r="D3052" s="198">
        <f t="shared" si="95"/>
        <v>4.1235312104135335E-3</v>
      </c>
    </row>
    <row r="3053" spans="1:4" outlineLevel="1" x14ac:dyDescent="0.25">
      <c r="A3053" s="194">
        <v>37252</v>
      </c>
      <c r="B3053" s="195">
        <v>1157.1300000000001</v>
      </c>
      <c r="C3053" s="196">
        <f t="shared" si="94"/>
        <v>1.0067515247483405</v>
      </c>
      <c r="D3053" s="198">
        <f t="shared" si="95"/>
        <v>6.7515247483405094E-3</v>
      </c>
    </row>
    <row r="3054" spans="1:4" outlineLevel="1" x14ac:dyDescent="0.25">
      <c r="A3054" s="194">
        <v>37253</v>
      </c>
      <c r="B3054" s="195">
        <v>1161.02</v>
      </c>
      <c r="C3054" s="196">
        <f t="shared" si="94"/>
        <v>1.0033617657480143</v>
      </c>
      <c r="D3054" s="198">
        <f t="shared" si="95"/>
        <v>3.3617657480142782E-3</v>
      </c>
    </row>
    <row r="3055" spans="1:4" outlineLevel="1" x14ac:dyDescent="0.25">
      <c r="A3055" s="194">
        <v>37256</v>
      </c>
      <c r="B3055" s="195">
        <v>1148.08</v>
      </c>
      <c r="C3055" s="196">
        <f t="shared" si="94"/>
        <v>0.98885462782725531</v>
      </c>
      <c r="D3055" s="198">
        <f t="shared" si="95"/>
        <v>-1.1145372172744694E-2</v>
      </c>
    </row>
    <row r="3056" spans="1:4" outlineLevel="1" x14ac:dyDescent="0.25">
      <c r="A3056" s="194">
        <v>37258</v>
      </c>
      <c r="B3056" s="195">
        <v>1154.67</v>
      </c>
      <c r="C3056" s="196">
        <f t="shared" si="94"/>
        <v>1.0057400181172045</v>
      </c>
      <c r="D3056" s="198">
        <f t="shared" si="95"/>
        <v>5.7400181172044817E-3</v>
      </c>
    </row>
    <row r="3057" spans="1:4" outlineLevel="1" x14ac:dyDescent="0.25">
      <c r="A3057" s="194">
        <v>37259</v>
      </c>
      <c r="B3057" s="195">
        <v>1165.27</v>
      </c>
      <c r="C3057" s="196">
        <f t="shared" si="94"/>
        <v>1.009180112066651</v>
      </c>
      <c r="D3057" s="198">
        <f t="shared" si="95"/>
        <v>9.1801120666510361E-3</v>
      </c>
    </row>
    <row r="3058" spans="1:4" outlineLevel="1" x14ac:dyDescent="0.25">
      <c r="A3058" s="194">
        <v>37260</v>
      </c>
      <c r="B3058" s="195">
        <v>1172.51</v>
      </c>
      <c r="C3058" s="196">
        <f t="shared" si="94"/>
        <v>1.0062131523166304</v>
      </c>
      <c r="D3058" s="198">
        <f t="shared" si="95"/>
        <v>6.2131523166304437E-3</v>
      </c>
    </row>
    <row r="3059" spans="1:4" outlineLevel="1" x14ac:dyDescent="0.25">
      <c r="A3059" s="194">
        <v>37263</v>
      </c>
      <c r="B3059" s="195">
        <v>1164.8900000000001</v>
      </c>
      <c r="C3059" s="196">
        <f t="shared" si="94"/>
        <v>0.99350112152561609</v>
      </c>
      <c r="D3059" s="198">
        <f t="shared" si="95"/>
        <v>-6.4988784743839068E-3</v>
      </c>
    </row>
    <row r="3060" spans="1:4" outlineLevel="1" x14ac:dyDescent="0.25">
      <c r="A3060" s="194">
        <v>37264</v>
      </c>
      <c r="B3060" s="195">
        <v>1160.71</v>
      </c>
      <c r="C3060" s="196">
        <f t="shared" si="94"/>
        <v>0.99641167835589617</v>
      </c>
      <c r="D3060" s="198">
        <f t="shared" si="95"/>
        <v>-3.5883216441038313E-3</v>
      </c>
    </row>
    <row r="3061" spans="1:4" outlineLevel="1" x14ac:dyDescent="0.25">
      <c r="A3061" s="194">
        <v>37265</v>
      </c>
      <c r="B3061" s="195">
        <v>1155.1400000000001</v>
      </c>
      <c r="C3061" s="196">
        <f t="shared" si="94"/>
        <v>0.9952012130506328</v>
      </c>
      <c r="D3061" s="198">
        <f t="shared" si="95"/>
        <v>-4.7987869493671953E-3</v>
      </c>
    </row>
    <row r="3062" spans="1:4" outlineLevel="1" x14ac:dyDescent="0.25">
      <c r="A3062" s="194">
        <v>37266</v>
      </c>
      <c r="B3062" s="195">
        <v>1156.55</v>
      </c>
      <c r="C3062" s="196">
        <f t="shared" si="94"/>
        <v>1.0012206312654741</v>
      </c>
      <c r="D3062" s="198">
        <f t="shared" si="95"/>
        <v>1.2206312654741147E-3</v>
      </c>
    </row>
    <row r="3063" spans="1:4" outlineLevel="1" x14ac:dyDescent="0.25">
      <c r="A3063" s="194">
        <v>37267</v>
      </c>
      <c r="B3063" s="195">
        <v>1145.5999999999999</v>
      </c>
      <c r="C3063" s="196">
        <f t="shared" si="94"/>
        <v>0.9905321862435692</v>
      </c>
      <c r="D3063" s="198">
        <f t="shared" si="95"/>
        <v>-9.4678137564307985E-3</v>
      </c>
    </row>
    <row r="3064" spans="1:4" outlineLevel="1" x14ac:dyDescent="0.25">
      <c r="A3064" s="194">
        <v>37270</v>
      </c>
      <c r="B3064" s="195">
        <v>1138.4100000000001</v>
      </c>
      <c r="C3064" s="196">
        <f t="shared" si="94"/>
        <v>0.99372381284916211</v>
      </c>
      <c r="D3064" s="198">
        <f t="shared" si="95"/>
        <v>-6.2761871508378864E-3</v>
      </c>
    </row>
    <row r="3065" spans="1:4" outlineLevel="1" x14ac:dyDescent="0.25">
      <c r="A3065" s="194">
        <v>37271</v>
      </c>
      <c r="B3065" s="195">
        <v>1146.19</v>
      </c>
      <c r="C3065" s="196">
        <f t="shared" si="94"/>
        <v>1.0068340931650284</v>
      </c>
      <c r="D3065" s="198">
        <f t="shared" si="95"/>
        <v>6.8340931650283654E-3</v>
      </c>
    </row>
    <row r="3066" spans="1:4" outlineLevel="1" x14ac:dyDescent="0.25">
      <c r="A3066" s="194">
        <v>37272</v>
      </c>
      <c r="B3066" s="195">
        <v>1127.57</v>
      </c>
      <c r="C3066" s="196">
        <f t="shared" si="94"/>
        <v>0.98375487484622959</v>
      </c>
      <c r="D3066" s="198">
        <f t="shared" si="95"/>
        <v>-1.6245125153770412E-2</v>
      </c>
    </row>
    <row r="3067" spans="1:4" outlineLevel="1" x14ac:dyDescent="0.25">
      <c r="A3067" s="194">
        <v>37273</v>
      </c>
      <c r="B3067" s="195">
        <v>1138.8800000000001</v>
      </c>
      <c r="C3067" s="196">
        <f t="shared" si="94"/>
        <v>1.0100304193974654</v>
      </c>
      <c r="D3067" s="198">
        <f t="shared" si="95"/>
        <v>1.0030419397465407E-2</v>
      </c>
    </row>
    <row r="3068" spans="1:4" outlineLevel="1" x14ac:dyDescent="0.25">
      <c r="A3068" s="194">
        <v>37274</v>
      </c>
      <c r="B3068" s="195">
        <v>1127.58</v>
      </c>
      <c r="C3068" s="196">
        <f t="shared" si="94"/>
        <v>0.99007797134026398</v>
      </c>
      <c r="D3068" s="198">
        <f t="shared" si="95"/>
        <v>-9.9220286597360152E-3</v>
      </c>
    </row>
    <row r="3069" spans="1:4" outlineLevel="1" x14ac:dyDescent="0.25">
      <c r="A3069" s="194">
        <v>37278</v>
      </c>
      <c r="B3069" s="195">
        <v>1119.31</v>
      </c>
      <c r="C3069" s="196">
        <f t="shared" si="94"/>
        <v>0.99266570886322925</v>
      </c>
      <c r="D3069" s="198">
        <f t="shared" si="95"/>
        <v>-7.3342911367707542E-3</v>
      </c>
    </row>
    <row r="3070" spans="1:4" outlineLevel="1" x14ac:dyDescent="0.25">
      <c r="A3070" s="194">
        <v>37279</v>
      </c>
      <c r="B3070" s="195">
        <v>1128.18</v>
      </c>
      <c r="C3070" s="196">
        <f t="shared" si="94"/>
        <v>1.0079245249305377</v>
      </c>
      <c r="D3070" s="198">
        <f t="shared" si="95"/>
        <v>7.9245249305377463E-3</v>
      </c>
    </row>
    <row r="3071" spans="1:4" outlineLevel="1" x14ac:dyDescent="0.25">
      <c r="A3071" s="194">
        <v>37280</v>
      </c>
      <c r="B3071" s="195">
        <v>1132.1500000000001</v>
      </c>
      <c r="C3071" s="196">
        <f t="shared" si="94"/>
        <v>1.0035189420127995</v>
      </c>
      <c r="D3071" s="198">
        <f t="shared" si="95"/>
        <v>3.5189420127994531E-3</v>
      </c>
    </row>
    <row r="3072" spans="1:4" outlineLevel="1" x14ac:dyDescent="0.25">
      <c r="A3072" s="194">
        <v>37281</v>
      </c>
      <c r="B3072" s="195">
        <v>1133.28</v>
      </c>
      <c r="C3072" s="196">
        <f t="shared" si="94"/>
        <v>1.0009981009583535</v>
      </c>
      <c r="D3072" s="198">
        <f t="shared" si="95"/>
        <v>9.9810095835350943E-4</v>
      </c>
    </row>
    <row r="3073" spans="1:4" outlineLevel="1" x14ac:dyDescent="0.25">
      <c r="A3073" s="194">
        <v>37284</v>
      </c>
      <c r="B3073" s="195">
        <v>1133.06</v>
      </c>
      <c r="C3073" s="196">
        <f t="shared" si="94"/>
        <v>0.9998058732175632</v>
      </c>
      <c r="D3073" s="198">
        <f t="shared" si="95"/>
        <v>-1.9412678243679871E-4</v>
      </c>
    </row>
    <row r="3074" spans="1:4" outlineLevel="1" x14ac:dyDescent="0.25">
      <c r="A3074" s="194">
        <v>37285</v>
      </c>
      <c r="B3074" s="195">
        <v>1100.6400000000001</v>
      </c>
      <c r="C3074" s="196">
        <f t="shared" si="94"/>
        <v>0.97138721691702135</v>
      </c>
      <c r="D3074" s="198">
        <f t="shared" si="95"/>
        <v>-2.8612783082978654E-2</v>
      </c>
    </row>
    <row r="3075" spans="1:4" outlineLevel="1" x14ac:dyDescent="0.25">
      <c r="A3075" s="194">
        <v>37286</v>
      </c>
      <c r="B3075" s="195">
        <v>1113.57</v>
      </c>
      <c r="C3075" s="196">
        <f t="shared" si="94"/>
        <v>1.0117477104230264</v>
      </c>
      <c r="D3075" s="198">
        <f t="shared" si="95"/>
        <v>1.1747710423026358E-2</v>
      </c>
    </row>
    <row r="3076" spans="1:4" outlineLevel="1" x14ac:dyDescent="0.25">
      <c r="A3076" s="194">
        <v>37287</v>
      </c>
      <c r="B3076" s="195">
        <v>1130.2</v>
      </c>
      <c r="C3076" s="196">
        <f t="shared" si="94"/>
        <v>1.0149339511660695</v>
      </c>
      <c r="D3076" s="198">
        <f t="shared" si="95"/>
        <v>1.4933951166069548E-2</v>
      </c>
    </row>
    <row r="3077" spans="1:4" outlineLevel="1" x14ac:dyDescent="0.25">
      <c r="A3077" s="194">
        <v>37288</v>
      </c>
      <c r="B3077" s="195">
        <v>1122.2</v>
      </c>
      <c r="C3077" s="196">
        <f t="shared" si="94"/>
        <v>0.99292160679525743</v>
      </c>
      <c r="D3077" s="198">
        <f t="shared" si="95"/>
        <v>-7.0783932047425724E-3</v>
      </c>
    </row>
    <row r="3078" spans="1:4" outlineLevel="1" x14ac:dyDescent="0.25">
      <c r="A3078" s="194">
        <v>37291</v>
      </c>
      <c r="B3078" s="195">
        <v>1094.44</v>
      </c>
      <c r="C3078" s="196">
        <f t="shared" si="94"/>
        <v>0.97526287649260379</v>
      </c>
      <c r="D3078" s="198">
        <f t="shared" si="95"/>
        <v>-2.4737123507396208E-2</v>
      </c>
    </row>
    <row r="3079" spans="1:4" outlineLevel="1" x14ac:dyDescent="0.25">
      <c r="A3079" s="194">
        <v>37292</v>
      </c>
      <c r="B3079" s="195">
        <v>1090.02</v>
      </c>
      <c r="C3079" s="196">
        <f t="shared" si="94"/>
        <v>0.99596140491941076</v>
      </c>
      <c r="D3079" s="198">
        <f t="shared" si="95"/>
        <v>-4.0385950805892357E-3</v>
      </c>
    </row>
    <row r="3080" spans="1:4" outlineLevel="1" x14ac:dyDescent="0.25">
      <c r="A3080" s="194">
        <v>37293</v>
      </c>
      <c r="B3080" s="195">
        <v>1083.51</v>
      </c>
      <c r="C3080" s="196">
        <f t="shared" si="94"/>
        <v>0.99402763252050419</v>
      </c>
      <c r="D3080" s="198">
        <f t="shared" si="95"/>
        <v>-5.9723674794958104E-3</v>
      </c>
    </row>
    <row r="3081" spans="1:4" outlineLevel="1" x14ac:dyDescent="0.25">
      <c r="A3081" s="194">
        <v>37294</v>
      </c>
      <c r="B3081" s="195">
        <v>1080.17</v>
      </c>
      <c r="C3081" s="196">
        <f t="shared" si="94"/>
        <v>0.99691742577364317</v>
      </c>
      <c r="D3081" s="198">
        <f t="shared" si="95"/>
        <v>-3.0825742263568268E-3</v>
      </c>
    </row>
    <row r="3082" spans="1:4" outlineLevel="1" x14ac:dyDescent="0.25">
      <c r="A3082" s="194">
        <v>37295</v>
      </c>
      <c r="B3082" s="195">
        <v>1096.22</v>
      </c>
      <c r="C3082" s="196">
        <f t="shared" si="94"/>
        <v>1.0148587722302971</v>
      </c>
      <c r="D3082" s="198">
        <f t="shared" si="95"/>
        <v>1.4858772230297079E-2</v>
      </c>
    </row>
    <row r="3083" spans="1:4" outlineLevel="1" x14ac:dyDescent="0.25">
      <c r="A3083" s="194">
        <v>37298</v>
      </c>
      <c r="B3083" s="195">
        <v>1111.94</v>
      </c>
      <c r="C3083" s="196">
        <f t="shared" si="94"/>
        <v>1.014340187188703</v>
      </c>
      <c r="D3083" s="198">
        <f t="shared" si="95"/>
        <v>1.4340187188703002E-2</v>
      </c>
    </row>
    <row r="3084" spans="1:4" outlineLevel="1" x14ac:dyDescent="0.25">
      <c r="A3084" s="194">
        <v>37299</v>
      </c>
      <c r="B3084" s="195">
        <v>1107.5</v>
      </c>
      <c r="C3084" s="196">
        <f t="shared" si="94"/>
        <v>0.99600697879381972</v>
      </c>
      <c r="D3084" s="198">
        <f t="shared" si="95"/>
        <v>-3.9930212061802806E-3</v>
      </c>
    </row>
    <row r="3085" spans="1:4" outlineLevel="1" x14ac:dyDescent="0.25">
      <c r="A3085" s="194">
        <v>37300</v>
      </c>
      <c r="B3085" s="195">
        <v>1118.51</v>
      </c>
      <c r="C3085" s="196">
        <f t="shared" si="94"/>
        <v>1.0099413092550791</v>
      </c>
      <c r="D3085" s="198">
        <f t="shared" si="95"/>
        <v>9.9413092550790783E-3</v>
      </c>
    </row>
    <row r="3086" spans="1:4" outlineLevel="1" x14ac:dyDescent="0.25">
      <c r="A3086" s="194">
        <v>37301</v>
      </c>
      <c r="B3086" s="195">
        <v>1116.48</v>
      </c>
      <c r="C3086" s="196">
        <f t="shared" si="94"/>
        <v>0.99818508551555196</v>
      </c>
      <c r="D3086" s="198">
        <f t="shared" si="95"/>
        <v>-1.814914484448038E-3</v>
      </c>
    </row>
    <row r="3087" spans="1:4" outlineLevel="1" x14ac:dyDescent="0.25">
      <c r="A3087" s="194">
        <v>37302</v>
      </c>
      <c r="B3087" s="195">
        <v>1104.18</v>
      </c>
      <c r="C3087" s="196">
        <f t="shared" si="94"/>
        <v>0.9889832330180568</v>
      </c>
      <c r="D3087" s="198">
        <f t="shared" si="95"/>
        <v>-1.1016766981943205E-2</v>
      </c>
    </row>
    <row r="3088" spans="1:4" outlineLevel="1" x14ac:dyDescent="0.25">
      <c r="A3088" s="194">
        <v>37306</v>
      </c>
      <c r="B3088" s="195">
        <v>1083.3399999999999</v>
      </c>
      <c r="C3088" s="196">
        <f t="shared" si="94"/>
        <v>0.98112626564509398</v>
      </c>
      <c r="D3088" s="198">
        <f t="shared" si="95"/>
        <v>-1.8873734354906024E-2</v>
      </c>
    </row>
    <row r="3089" spans="1:4" outlineLevel="1" x14ac:dyDescent="0.25">
      <c r="A3089" s="194">
        <v>37307</v>
      </c>
      <c r="B3089" s="195">
        <v>1097.98</v>
      </c>
      <c r="C3089" s="196">
        <f t="shared" si="94"/>
        <v>1.0135137629922277</v>
      </c>
      <c r="D3089" s="198">
        <f t="shared" si="95"/>
        <v>1.3513762992227729E-2</v>
      </c>
    </row>
    <row r="3090" spans="1:4" outlineLevel="1" x14ac:dyDescent="0.25">
      <c r="A3090" s="194">
        <v>37308</v>
      </c>
      <c r="B3090" s="195">
        <v>1080.95</v>
      </c>
      <c r="C3090" s="196">
        <f t="shared" si="94"/>
        <v>0.98448969926592478</v>
      </c>
      <c r="D3090" s="198">
        <f t="shared" si="95"/>
        <v>-1.5510300734075222E-2</v>
      </c>
    </row>
    <row r="3091" spans="1:4" outlineLevel="1" x14ac:dyDescent="0.25">
      <c r="A3091" s="194">
        <v>37309</v>
      </c>
      <c r="B3091" s="195">
        <v>1089.8399999999999</v>
      </c>
      <c r="C3091" s="196">
        <f t="shared" si="94"/>
        <v>1.0082242471899716</v>
      </c>
      <c r="D3091" s="198">
        <f t="shared" si="95"/>
        <v>8.2242471899716119E-3</v>
      </c>
    </row>
    <row r="3092" spans="1:4" outlineLevel="1" x14ac:dyDescent="0.25">
      <c r="A3092" s="194">
        <v>37312</v>
      </c>
      <c r="B3092" s="195">
        <v>1109.43</v>
      </c>
      <c r="C3092" s="196">
        <f t="shared" si="94"/>
        <v>1.0179751156133012</v>
      </c>
      <c r="D3092" s="198">
        <f t="shared" si="95"/>
        <v>1.7975115613301229E-2</v>
      </c>
    </row>
    <row r="3093" spans="1:4" outlineLevel="1" x14ac:dyDescent="0.25">
      <c r="A3093" s="194">
        <v>37313</v>
      </c>
      <c r="B3093" s="195">
        <v>1109.3800000000001</v>
      </c>
      <c r="C3093" s="196">
        <f t="shared" si="94"/>
        <v>0.99995493181183137</v>
      </c>
      <c r="D3093" s="198">
        <f t="shared" si="95"/>
        <v>-4.5068188168628787E-5</v>
      </c>
    </row>
    <row r="3094" spans="1:4" outlineLevel="1" x14ac:dyDescent="0.25">
      <c r="A3094" s="194">
        <v>37314</v>
      </c>
      <c r="B3094" s="195">
        <v>1109.8900000000001</v>
      </c>
      <c r="C3094" s="196">
        <f t="shared" si="94"/>
        <v>1.0004597162378985</v>
      </c>
      <c r="D3094" s="198">
        <f t="shared" si="95"/>
        <v>4.5971623789853311E-4</v>
      </c>
    </row>
    <row r="3095" spans="1:4" outlineLevel="1" x14ac:dyDescent="0.25">
      <c r="A3095" s="194">
        <v>37315</v>
      </c>
      <c r="B3095" s="195">
        <v>1106.73</v>
      </c>
      <c r="C3095" s="196">
        <f t="shared" si="94"/>
        <v>0.99715287100523464</v>
      </c>
      <c r="D3095" s="198">
        <f t="shared" si="95"/>
        <v>-2.8471289947653577E-3</v>
      </c>
    </row>
    <row r="3096" spans="1:4" outlineLevel="1" x14ac:dyDescent="0.25">
      <c r="A3096" s="194">
        <v>37316</v>
      </c>
      <c r="B3096" s="195">
        <v>1131.78</v>
      </c>
      <c r="C3096" s="196">
        <f t="shared" si="94"/>
        <v>1.0226342468352714</v>
      </c>
      <c r="D3096" s="198">
        <f t="shared" si="95"/>
        <v>2.2634246835271377E-2</v>
      </c>
    </row>
    <row r="3097" spans="1:4" outlineLevel="1" x14ac:dyDescent="0.25">
      <c r="A3097" s="194">
        <v>37319</v>
      </c>
      <c r="B3097" s="195">
        <v>1153.8399999999999</v>
      </c>
      <c r="C3097" s="196">
        <f t="shared" si="94"/>
        <v>1.0194914205941084</v>
      </c>
      <c r="D3097" s="198">
        <f t="shared" si="95"/>
        <v>1.9491420594108355E-2</v>
      </c>
    </row>
    <row r="3098" spans="1:4" outlineLevel="1" x14ac:dyDescent="0.25">
      <c r="A3098" s="194">
        <v>37320</v>
      </c>
      <c r="B3098" s="195">
        <v>1146.1400000000001</v>
      </c>
      <c r="C3098" s="196">
        <f t="shared" si="94"/>
        <v>0.9933266310753659</v>
      </c>
      <c r="D3098" s="198">
        <f t="shared" si="95"/>
        <v>-6.6733689246341044E-3</v>
      </c>
    </row>
    <row r="3099" spans="1:4" outlineLevel="1" x14ac:dyDescent="0.25">
      <c r="A3099" s="194">
        <v>37321</v>
      </c>
      <c r="B3099" s="195">
        <v>1162.77</v>
      </c>
      <c r="C3099" s="196">
        <f t="shared" si="94"/>
        <v>1.0145095712565655</v>
      </c>
      <c r="D3099" s="198">
        <f t="shared" si="95"/>
        <v>1.450957125656549E-2</v>
      </c>
    </row>
    <row r="3100" spans="1:4" outlineLevel="1" x14ac:dyDescent="0.25">
      <c r="A3100" s="194">
        <v>37322</v>
      </c>
      <c r="B3100" s="195">
        <v>1157.54</v>
      </c>
      <c r="C3100" s="196">
        <f t="shared" si="94"/>
        <v>0.99550211993773485</v>
      </c>
      <c r="D3100" s="198">
        <f t="shared" si="95"/>
        <v>-4.4978800622651471E-3</v>
      </c>
    </row>
    <row r="3101" spans="1:4" outlineLevel="1" x14ac:dyDescent="0.25">
      <c r="A3101" s="194">
        <v>37323</v>
      </c>
      <c r="B3101" s="195">
        <v>1164.31</v>
      </c>
      <c r="C3101" s="196">
        <f t="shared" ref="C3101:C3164" si="96">B3101/B3100</f>
        <v>1.0058486099832402</v>
      </c>
      <c r="D3101" s="198">
        <f t="shared" ref="D3101:D3164" si="97">C3101-1</f>
        <v>5.8486099832402161E-3</v>
      </c>
    </row>
    <row r="3102" spans="1:4" outlineLevel="1" x14ac:dyDescent="0.25">
      <c r="A3102" s="194">
        <v>37326</v>
      </c>
      <c r="B3102" s="195">
        <v>1168.26</v>
      </c>
      <c r="C3102" s="196">
        <f t="shared" si="96"/>
        <v>1.0033925672716029</v>
      </c>
      <c r="D3102" s="198">
        <f t="shared" si="97"/>
        <v>3.3925672716028643E-3</v>
      </c>
    </row>
    <row r="3103" spans="1:4" outlineLevel="1" x14ac:dyDescent="0.25">
      <c r="A3103" s="194">
        <v>37327</v>
      </c>
      <c r="B3103" s="195">
        <v>1165.58</v>
      </c>
      <c r="C3103" s="196">
        <f t="shared" si="96"/>
        <v>0.99770599010494232</v>
      </c>
      <c r="D3103" s="198">
        <f t="shared" si="97"/>
        <v>-2.2940098950576804E-3</v>
      </c>
    </row>
    <row r="3104" spans="1:4" outlineLevel="1" x14ac:dyDescent="0.25">
      <c r="A3104" s="194">
        <v>37328</v>
      </c>
      <c r="B3104" s="195">
        <v>1154.0899999999999</v>
      </c>
      <c r="C3104" s="196">
        <f t="shared" si="96"/>
        <v>0.99014224677842788</v>
      </c>
      <c r="D3104" s="198">
        <f t="shared" si="97"/>
        <v>-9.8577532215721186E-3</v>
      </c>
    </row>
    <row r="3105" spans="1:4" outlineLevel="1" x14ac:dyDescent="0.25">
      <c r="A3105" s="194">
        <v>37329</v>
      </c>
      <c r="B3105" s="195">
        <v>1153.04</v>
      </c>
      <c r="C3105" s="196">
        <f t="shared" si="96"/>
        <v>0.9990901922726998</v>
      </c>
      <c r="D3105" s="198">
        <f t="shared" si="97"/>
        <v>-9.0980772730020476E-4</v>
      </c>
    </row>
    <row r="3106" spans="1:4" outlineLevel="1" x14ac:dyDescent="0.25">
      <c r="A3106" s="194">
        <v>37330</v>
      </c>
      <c r="B3106" s="195">
        <v>1166.1600000000001</v>
      </c>
      <c r="C3106" s="196">
        <f t="shared" si="96"/>
        <v>1.0113786165267469</v>
      </c>
      <c r="D3106" s="198">
        <f t="shared" si="97"/>
        <v>1.1378616526746876E-2</v>
      </c>
    </row>
    <row r="3107" spans="1:4" outlineLevel="1" x14ac:dyDescent="0.25">
      <c r="A3107" s="194">
        <v>37333</v>
      </c>
      <c r="B3107" s="195">
        <v>1165.55</v>
      </c>
      <c r="C3107" s="196">
        <f t="shared" si="96"/>
        <v>0.99947691568909913</v>
      </c>
      <c r="D3107" s="198">
        <f t="shared" si="97"/>
        <v>-5.230843109008676E-4</v>
      </c>
    </row>
    <row r="3108" spans="1:4" outlineLevel="1" x14ac:dyDescent="0.25">
      <c r="A3108" s="194">
        <v>37334</v>
      </c>
      <c r="B3108" s="195">
        <v>1170.29</v>
      </c>
      <c r="C3108" s="196">
        <f t="shared" si="96"/>
        <v>1.0040667496031916</v>
      </c>
      <c r="D3108" s="198">
        <f t="shared" si="97"/>
        <v>4.0667496031916439E-3</v>
      </c>
    </row>
    <row r="3109" spans="1:4" outlineLevel="1" x14ac:dyDescent="0.25">
      <c r="A3109" s="194">
        <v>37335</v>
      </c>
      <c r="B3109" s="195">
        <v>1151.8499999999999</v>
      </c>
      <c r="C3109" s="196">
        <f t="shared" si="96"/>
        <v>0.98424322176554524</v>
      </c>
      <c r="D3109" s="198">
        <f t="shared" si="97"/>
        <v>-1.575677823445476E-2</v>
      </c>
    </row>
    <row r="3110" spans="1:4" outlineLevel="1" x14ac:dyDescent="0.25">
      <c r="A3110" s="194">
        <v>37336</v>
      </c>
      <c r="B3110" s="195">
        <v>1153.5899999999999</v>
      </c>
      <c r="C3110" s="196">
        <f t="shared" si="96"/>
        <v>1.0015106133611147</v>
      </c>
      <c r="D3110" s="198">
        <f t="shared" si="97"/>
        <v>1.5106133611146877E-3</v>
      </c>
    </row>
    <row r="3111" spans="1:4" outlineLevel="1" x14ac:dyDescent="0.25">
      <c r="A3111" s="194">
        <v>37337</v>
      </c>
      <c r="B3111" s="195">
        <v>1148.7</v>
      </c>
      <c r="C3111" s="196">
        <f t="shared" si="96"/>
        <v>0.99576105895508815</v>
      </c>
      <c r="D3111" s="198">
        <f t="shared" si="97"/>
        <v>-4.2389410449118481E-3</v>
      </c>
    </row>
    <row r="3112" spans="1:4" outlineLevel="1" x14ac:dyDescent="0.25">
      <c r="A3112" s="194">
        <v>37340</v>
      </c>
      <c r="B3112" s="195">
        <v>1131.8699999999999</v>
      </c>
      <c r="C3112" s="196">
        <f t="shared" si="96"/>
        <v>0.98534865500130564</v>
      </c>
      <c r="D3112" s="198">
        <f t="shared" si="97"/>
        <v>-1.465134499869436E-2</v>
      </c>
    </row>
    <row r="3113" spans="1:4" outlineLevel="1" x14ac:dyDescent="0.25">
      <c r="A3113" s="194">
        <v>37341</v>
      </c>
      <c r="B3113" s="195">
        <v>1138.49</v>
      </c>
      <c r="C3113" s="196">
        <f t="shared" si="96"/>
        <v>1.005848728210837</v>
      </c>
      <c r="D3113" s="198">
        <f t="shared" si="97"/>
        <v>5.8487282108370398E-3</v>
      </c>
    </row>
    <row r="3114" spans="1:4" outlineLevel="1" x14ac:dyDescent="0.25">
      <c r="A3114" s="194">
        <v>37342</v>
      </c>
      <c r="B3114" s="195">
        <v>1144.58</v>
      </c>
      <c r="C3114" s="196">
        <f t="shared" si="96"/>
        <v>1.0053491905945593</v>
      </c>
      <c r="D3114" s="198">
        <f t="shared" si="97"/>
        <v>5.3491905945592944E-3</v>
      </c>
    </row>
    <row r="3115" spans="1:4" outlineLevel="1" x14ac:dyDescent="0.25">
      <c r="A3115" s="194">
        <v>37343</v>
      </c>
      <c r="B3115" s="195">
        <v>1147.3900000000001</v>
      </c>
      <c r="C3115" s="196">
        <f t="shared" si="96"/>
        <v>1.0024550490136122</v>
      </c>
      <c r="D3115" s="198">
        <f t="shared" si="97"/>
        <v>2.4550490136121539E-3</v>
      </c>
    </row>
    <row r="3116" spans="1:4" outlineLevel="1" x14ac:dyDescent="0.25">
      <c r="A3116" s="194">
        <v>37347</v>
      </c>
      <c r="B3116" s="195">
        <v>1146.54</v>
      </c>
      <c r="C3116" s="196">
        <f t="shared" si="96"/>
        <v>0.99925918824462467</v>
      </c>
      <c r="D3116" s="198">
        <f t="shared" si="97"/>
        <v>-7.4081175537532573E-4</v>
      </c>
    </row>
    <row r="3117" spans="1:4" outlineLevel="1" x14ac:dyDescent="0.25">
      <c r="A3117" s="194">
        <v>37348</v>
      </c>
      <c r="B3117" s="195">
        <v>1136.76</v>
      </c>
      <c r="C3117" s="196">
        <f t="shared" si="96"/>
        <v>0.99146998796378671</v>
      </c>
      <c r="D3117" s="198">
        <f t="shared" si="97"/>
        <v>-8.5300120362132859E-3</v>
      </c>
    </row>
    <row r="3118" spans="1:4" outlineLevel="1" x14ac:dyDescent="0.25">
      <c r="A3118" s="194">
        <v>37349</v>
      </c>
      <c r="B3118" s="195">
        <v>1125.4000000000001</v>
      </c>
      <c r="C3118" s="196">
        <f t="shared" si="96"/>
        <v>0.99000668566803907</v>
      </c>
      <c r="D3118" s="198">
        <f t="shared" si="97"/>
        <v>-9.9933143319609341E-3</v>
      </c>
    </row>
    <row r="3119" spans="1:4" outlineLevel="1" x14ac:dyDescent="0.25">
      <c r="A3119" s="194">
        <v>37350</v>
      </c>
      <c r="B3119" s="195">
        <v>1126.3399999999999</v>
      </c>
      <c r="C3119" s="196">
        <f t="shared" si="96"/>
        <v>1.0008352585747289</v>
      </c>
      <c r="D3119" s="198">
        <f t="shared" si="97"/>
        <v>8.3525857472888099E-4</v>
      </c>
    </row>
    <row r="3120" spans="1:4" outlineLevel="1" x14ac:dyDescent="0.25">
      <c r="A3120" s="194">
        <v>37351</v>
      </c>
      <c r="B3120" s="195">
        <v>1122.73</v>
      </c>
      <c r="C3120" s="196">
        <f t="shared" si="96"/>
        <v>0.99679492870714004</v>
      </c>
      <c r="D3120" s="198">
        <f t="shared" si="97"/>
        <v>-3.2050712928599623E-3</v>
      </c>
    </row>
    <row r="3121" spans="1:4" outlineLevel="1" x14ac:dyDescent="0.25">
      <c r="A3121" s="194">
        <v>37354</v>
      </c>
      <c r="B3121" s="195">
        <v>1125.29</v>
      </c>
      <c r="C3121" s="196">
        <f t="shared" si="96"/>
        <v>1.0022801564044783</v>
      </c>
      <c r="D3121" s="198">
        <f t="shared" si="97"/>
        <v>2.2801564044783174E-3</v>
      </c>
    </row>
    <row r="3122" spans="1:4" outlineLevel="1" x14ac:dyDescent="0.25">
      <c r="A3122" s="194">
        <v>37355</v>
      </c>
      <c r="B3122" s="195">
        <v>1117.8</v>
      </c>
      <c r="C3122" s="196">
        <f t="shared" si="96"/>
        <v>0.99334393800709153</v>
      </c>
      <c r="D3122" s="198">
        <f t="shared" si="97"/>
        <v>-6.6560619929084686E-3</v>
      </c>
    </row>
    <row r="3123" spans="1:4" outlineLevel="1" x14ac:dyDescent="0.25">
      <c r="A3123" s="194">
        <v>37356</v>
      </c>
      <c r="B3123" s="195">
        <v>1130.47</v>
      </c>
      <c r="C3123" s="196">
        <f t="shared" si="96"/>
        <v>1.0113347647164073</v>
      </c>
      <c r="D3123" s="198">
        <f t="shared" si="97"/>
        <v>1.1334764716407264E-2</v>
      </c>
    </row>
    <row r="3124" spans="1:4" outlineLevel="1" x14ac:dyDescent="0.25">
      <c r="A3124" s="194">
        <v>37357</v>
      </c>
      <c r="B3124" s="195">
        <v>1103.69</v>
      </c>
      <c r="C3124" s="196">
        <f t="shared" si="96"/>
        <v>0.97631073801162349</v>
      </c>
      <c r="D3124" s="198">
        <f t="shared" si="97"/>
        <v>-2.3689261988376509E-2</v>
      </c>
    </row>
    <row r="3125" spans="1:4" outlineLevel="1" x14ac:dyDescent="0.25">
      <c r="A3125" s="194">
        <v>37358</v>
      </c>
      <c r="B3125" s="195">
        <v>1111.01</v>
      </c>
      <c r="C3125" s="196">
        <f t="shared" si="96"/>
        <v>1.0066322971124138</v>
      </c>
      <c r="D3125" s="198">
        <f t="shared" si="97"/>
        <v>6.6322971124137542E-3</v>
      </c>
    </row>
    <row r="3126" spans="1:4" outlineLevel="1" x14ac:dyDescent="0.25">
      <c r="A3126" s="194">
        <v>37361</v>
      </c>
      <c r="B3126" s="195">
        <v>1102.55</v>
      </c>
      <c r="C3126" s="196">
        <f t="shared" si="96"/>
        <v>0.9923853070629427</v>
      </c>
      <c r="D3126" s="198">
        <f t="shared" si="97"/>
        <v>-7.6146929370572991E-3</v>
      </c>
    </row>
    <row r="3127" spans="1:4" outlineLevel="1" x14ac:dyDescent="0.25">
      <c r="A3127" s="194">
        <v>37362</v>
      </c>
      <c r="B3127" s="195">
        <v>1128.3699999999999</v>
      </c>
      <c r="C3127" s="196">
        <f t="shared" si="96"/>
        <v>1.0234184390730579</v>
      </c>
      <c r="D3127" s="198">
        <f t="shared" si="97"/>
        <v>2.3418439073057851E-2</v>
      </c>
    </row>
    <row r="3128" spans="1:4" outlineLevel="1" x14ac:dyDescent="0.25">
      <c r="A3128" s="194">
        <v>37363</v>
      </c>
      <c r="B3128" s="195">
        <v>1126.07</v>
      </c>
      <c r="C3128" s="196">
        <f t="shared" si="96"/>
        <v>0.99796166151173826</v>
      </c>
      <c r="D3128" s="198">
        <f t="shared" si="97"/>
        <v>-2.0383384882617372E-3</v>
      </c>
    </row>
    <row r="3129" spans="1:4" outlineLevel="1" x14ac:dyDescent="0.25">
      <c r="A3129" s="194">
        <v>37364</v>
      </c>
      <c r="B3129" s="195">
        <v>1124.47</v>
      </c>
      <c r="C3129" s="196">
        <f t="shared" si="96"/>
        <v>0.99857912918379865</v>
      </c>
      <c r="D3129" s="198">
        <f t="shared" si="97"/>
        <v>-1.4208708162013473E-3</v>
      </c>
    </row>
    <row r="3130" spans="1:4" outlineLevel="1" x14ac:dyDescent="0.25">
      <c r="A3130" s="194">
        <v>37365</v>
      </c>
      <c r="B3130" s="195">
        <v>1125.17</v>
      </c>
      <c r="C3130" s="196">
        <f t="shared" si="96"/>
        <v>1.0006225154961894</v>
      </c>
      <c r="D3130" s="198">
        <f t="shared" si="97"/>
        <v>6.2251549618941304E-4</v>
      </c>
    </row>
    <row r="3131" spans="1:4" outlineLevel="1" x14ac:dyDescent="0.25">
      <c r="A3131" s="194">
        <v>37368</v>
      </c>
      <c r="B3131" s="195">
        <v>1107.83</v>
      </c>
      <c r="C3131" s="196">
        <f t="shared" si="96"/>
        <v>0.98458899544068879</v>
      </c>
      <c r="D3131" s="198">
        <f t="shared" si="97"/>
        <v>-1.5411004559311214E-2</v>
      </c>
    </row>
    <row r="3132" spans="1:4" outlineLevel="1" x14ac:dyDescent="0.25">
      <c r="A3132" s="194">
        <v>37369</v>
      </c>
      <c r="B3132" s="195">
        <v>1100.96</v>
      </c>
      <c r="C3132" s="196">
        <f t="shared" si="96"/>
        <v>0.99379868752425926</v>
      </c>
      <c r="D3132" s="198">
        <f t="shared" si="97"/>
        <v>-6.201312475740739E-3</v>
      </c>
    </row>
    <row r="3133" spans="1:4" outlineLevel="1" x14ac:dyDescent="0.25">
      <c r="A3133" s="194">
        <v>37370</v>
      </c>
      <c r="B3133" s="195">
        <v>1093.1400000000001</v>
      </c>
      <c r="C3133" s="196">
        <f t="shared" si="96"/>
        <v>0.99289710797849151</v>
      </c>
      <c r="D3133" s="198">
        <f t="shared" si="97"/>
        <v>-7.102892021508489E-3</v>
      </c>
    </row>
    <row r="3134" spans="1:4" outlineLevel="1" x14ac:dyDescent="0.25">
      <c r="A3134" s="194">
        <v>37371</v>
      </c>
      <c r="B3134" s="195">
        <v>1091.48</v>
      </c>
      <c r="C3134" s="196">
        <f t="shared" si="96"/>
        <v>0.9984814387910057</v>
      </c>
      <c r="D3134" s="198">
        <f t="shared" si="97"/>
        <v>-1.5185612089942957E-3</v>
      </c>
    </row>
    <row r="3135" spans="1:4" outlineLevel="1" x14ac:dyDescent="0.25">
      <c r="A3135" s="194">
        <v>37372</v>
      </c>
      <c r="B3135" s="195">
        <v>1076.32</v>
      </c>
      <c r="C3135" s="196">
        <f t="shared" si="96"/>
        <v>0.98611060211822477</v>
      </c>
      <c r="D3135" s="198">
        <f t="shared" si="97"/>
        <v>-1.3889397881775234E-2</v>
      </c>
    </row>
    <row r="3136" spans="1:4" outlineLevel="1" x14ac:dyDescent="0.25">
      <c r="A3136" s="194">
        <v>37375</v>
      </c>
      <c r="B3136" s="195">
        <v>1065.45</v>
      </c>
      <c r="C3136" s="196">
        <f t="shared" si="96"/>
        <v>0.98990077300431112</v>
      </c>
      <c r="D3136" s="198">
        <f t="shared" si="97"/>
        <v>-1.0099226995688881E-2</v>
      </c>
    </row>
    <row r="3137" spans="1:4" outlineLevel="1" x14ac:dyDescent="0.25">
      <c r="A3137" s="194">
        <v>37376</v>
      </c>
      <c r="B3137" s="195">
        <v>1076.92</v>
      </c>
      <c r="C3137" s="196">
        <f t="shared" si="96"/>
        <v>1.0107654042892675</v>
      </c>
      <c r="D3137" s="198">
        <f t="shared" si="97"/>
        <v>1.0765404289267533E-2</v>
      </c>
    </row>
    <row r="3138" spans="1:4" outlineLevel="1" x14ac:dyDescent="0.25">
      <c r="A3138" s="194">
        <v>37377</v>
      </c>
      <c r="B3138" s="195">
        <v>1086.46</v>
      </c>
      <c r="C3138" s="196">
        <f t="shared" si="96"/>
        <v>1.0088585967388477</v>
      </c>
      <c r="D3138" s="198">
        <f t="shared" si="97"/>
        <v>8.8585967388477016E-3</v>
      </c>
    </row>
    <row r="3139" spans="1:4" outlineLevel="1" x14ac:dyDescent="0.25">
      <c r="A3139" s="194">
        <v>37378</v>
      </c>
      <c r="B3139" s="195">
        <v>1084.56</v>
      </c>
      <c r="C3139" s="196">
        <f t="shared" si="96"/>
        <v>0.9982512011486846</v>
      </c>
      <c r="D3139" s="198">
        <f t="shared" si="97"/>
        <v>-1.7487988513154029E-3</v>
      </c>
    </row>
    <row r="3140" spans="1:4" outlineLevel="1" x14ac:dyDescent="0.25">
      <c r="A3140" s="194">
        <v>37379</v>
      </c>
      <c r="B3140" s="195">
        <v>1073.43</v>
      </c>
      <c r="C3140" s="196">
        <f t="shared" si="96"/>
        <v>0.98973777384377082</v>
      </c>
      <c r="D3140" s="198">
        <f t="shared" si="97"/>
        <v>-1.0262226156229182E-2</v>
      </c>
    </row>
    <row r="3141" spans="1:4" outlineLevel="1" x14ac:dyDescent="0.25">
      <c r="A3141" s="194">
        <v>37382</v>
      </c>
      <c r="B3141" s="195">
        <v>1052.67</v>
      </c>
      <c r="C3141" s="196">
        <f t="shared" si="96"/>
        <v>0.98066012688298265</v>
      </c>
      <c r="D3141" s="198">
        <f t="shared" si="97"/>
        <v>-1.9339873117017348E-2</v>
      </c>
    </row>
    <row r="3142" spans="1:4" outlineLevel="1" x14ac:dyDescent="0.25">
      <c r="A3142" s="194">
        <v>37383</v>
      </c>
      <c r="B3142" s="195">
        <v>1049.49</v>
      </c>
      <c r="C3142" s="196">
        <f t="shared" si="96"/>
        <v>0.99697911026247532</v>
      </c>
      <c r="D3142" s="198">
        <f t="shared" si="97"/>
        <v>-3.020889737524679E-3</v>
      </c>
    </row>
    <row r="3143" spans="1:4" outlineLevel="1" x14ac:dyDescent="0.25">
      <c r="A3143" s="194">
        <v>37384</v>
      </c>
      <c r="B3143" s="195">
        <v>1088.8499999999999</v>
      </c>
      <c r="C3143" s="196">
        <f t="shared" si="96"/>
        <v>1.0375039304805189</v>
      </c>
      <c r="D3143" s="198">
        <f t="shared" si="97"/>
        <v>3.7503930480518921E-2</v>
      </c>
    </row>
    <row r="3144" spans="1:4" outlineLevel="1" x14ac:dyDescent="0.25">
      <c r="A3144" s="194">
        <v>37385</v>
      </c>
      <c r="B3144" s="195">
        <v>1073.01</v>
      </c>
      <c r="C3144" s="196">
        <f t="shared" si="96"/>
        <v>0.9854525416724067</v>
      </c>
      <c r="D3144" s="198">
        <f t="shared" si="97"/>
        <v>-1.4547458327593299E-2</v>
      </c>
    </row>
    <row r="3145" spans="1:4" outlineLevel="1" x14ac:dyDescent="0.25">
      <c r="A3145" s="194">
        <v>37386</v>
      </c>
      <c r="B3145" s="195">
        <v>1054.99</v>
      </c>
      <c r="C3145" s="196">
        <f t="shared" si="96"/>
        <v>0.98320612109859185</v>
      </c>
      <c r="D3145" s="198">
        <f t="shared" si="97"/>
        <v>-1.6793878901408155E-2</v>
      </c>
    </row>
    <row r="3146" spans="1:4" outlineLevel="1" x14ac:dyDescent="0.25">
      <c r="A3146" s="194">
        <v>37389</v>
      </c>
      <c r="B3146" s="195">
        <v>1074.56</v>
      </c>
      <c r="C3146" s="196">
        <f t="shared" si="96"/>
        <v>1.0185499388619796</v>
      </c>
      <c r="D3146" s="198">
        <f t="shared" si="97"/>
        <v>1.8549938861979642E-2</v>
      </c>
    </row>
    <row r="3147" spans="1:4" outlineLevel="1" x14ac:dyDescent="0.25">
      <c r="A3147" s="194">
        <v>37390</v>
      </c>
      <c r="B3147" s="195">
        <v>1097.28</v>
      </c>
      <c r="C3147" s="196">
        <f t="shared" si="96"/>
        <v>1.021143537820131</v>
      </c>
      <c r="D3147" s="198">
        <f t="shared" si="97"/>
        <v>2.1143537820131009E-2</v>
      </c>
    </row>
    <row r="3148" spans="1:4" outlineLevel="1" x14ac:dyDescent="0.25">
      <c r="A3148" s="194">
        <v>37391</v>
      </c>
      <c r="B3148" s="195">
        <v>1091.07</v>
      </c>
      <c r="C3148" s="196">
        <f t="shared" si="96"/>
        <v>0.99434055118110232</v>
      </c>
      <c r="D3148" s="198">
        <f t="shared" si="97"/>
        <v>-5.6594488188976833E-3</v>
      </c>
    </row>
    <row r="3149" spans="1:4" outlineLevel="1" x14ac:dyDescent="0.25">
      <c r="A3149" s="194">
        <v>37392</v>
      </c>
      <c r="B3149" s="195">
        <v>1098.23</v>
      </c>
      <c r="C3149" s="196">
        <f t="shared" si="96"/>
        <v>1.0065623653844391</v>
      </c>
      <c r="D3149" s="198">
        <f t="shared" si="97"/>
        <v>6.5623653844391061E-3</v>
      </c>
    </row>
    <row r="3150" spans="1:4" outlineLevel="1" x14ac:dyDescent="0.25">
      <c r="A3150" s="194">
        <v>37393</v>
      </c>
      <c r="B3150" s="195">
        <v>1106.5899999999999</v>
      </c>
      <c r="C3150" s="196">
        <f t="shared" si="96"/>
        <v>1.0076122488003423</v>
      </c>
      <c r="D3150" s="198">
        <f t="shared" si="97"/>
        <v>7.6122488003422806E-3</v>
      </c>
    </row>
    <row r="3151" spans="1:4" outlineLevel="1" x14ac:dyDescent="0.25">
      <c r="A3151" s="194">
        <v>37396</v>
      </c>
      <c r="B3151" s="195">
        <v>1091.8800000000001</v>
      </c>
      <c r="C3151" s="196">
        <f t="shared" si="96"/>
        <v>0.98670691041849301</v>
      </c>
      <c r="D3151" s="198">
        <f t="shared" si="97"/>
        <v>-1.3293089581506989E-2</v>
      </c>
    </row>
    <row r="3152" spans="1:4" outlineLevel="1" x14ac:dyDescent="0.25">
      <c r="A3152" s="194">
        <v>37397</v>
      </c>
      <c r="B3152" s="195">
        <v>1079.8800000000001</v>
      </c>
      <c r="C3152" s="196">
        <f t="shared" si="96"/>
        <v>0.98900978129464778</v>
      </c>
      <c r="D3152" s="198">
        <f t="shared" si="97"/>
        <v>-1.0990218705352217E-2</v>
      </c>
    </row>
    <row r="3153" spans="1:4" outlineLevel="1" x14ac:dyDescent="0.25">
      <c r="A3153" s="194">
        <v>37398</v>
      </c>
      <c r="B3153" s="195">
        <v>1086.02</v>
      </c>
      <c r="C3153" s="196">
        <f t="shared" si="96"/>
        <v>1.005685816942623</v>
      </c>
      <c r="D3153" s="198">
        <f t="shared" si="97"/>
        <v>5.6858169426230454E-3</v>
      </c>
    </row>
    <row r="3154" spans="1:4" outlineLevel="1" x14ac:dyDescent="0.25">
      <c r="A3154" s="194">
        <v>37399</v>
      </c>
      <c r="B3154" s="195">
        <v>1097.08</v>
      </c>
      <c r="C3154" s="196">
        <f t="shared" si="96"/>
        <v>1.0101839745124399</v>
      </c>
      <c r="D3154" s="198">
        <f t="shared" si="97"/>
        <v>1.0183974512439908E-2</v>
      </c>
    </row>
    <row r="3155" spans="1:4" outlineLevel="1" x14ac:dyDescent="0.25">
      <c r="A3155" s="194">
        <v>37400</v>
      </c>
      <c r="B3155" s="195">
        <v>1083.82</v>
      </c>
      <c r="C3155" s="196">
        <f t="shared" si="96"/>
        <v>0.987913370036825</v>
      </c>
      <c r="D3155" s="198">
        <f t="shared" si="97"/>
        <v>-1.2086629963175E-2</v>
      </c>
    </row>
    <row r="3156" spans="1:4" outlineLevel="1" x14ac:dyDescent="0.25">
      <c r="A3156" s="194">
        <v>37404</v>
      </c>
      <c r="B3156" s="195">
        <v>1074.55</v>
      </c>
      <c r="C3156" s="196">
        <f t="shared" si="96"/>
        <v>0.99144691923013051</v>
      </c>
      <c r="D3156" s="198">
        <f t="shared" si="97"/>
        <v>-8.5530807698694922E-3</v>
      </c>
    </row>
    <row r="3157" spans="1:4" outlineLevel="1" x14ac:dyDescent="0.25">
      <c r="A3157" s="194">
        <v>37405</v>
      </c>
      <c r="B3157" s="195">
        <v>1067.6600000000001</v>
      </c>
      <c r="C3157" s="196">
        <f t="shared" si="96"/>
        <v>0.99358801358708304</v>
      </c>
      <c r="D3157" s="198">
        <f t="shared" si="97"/>
        <v>-6.411986412916959E-3</v>
      </c>
    </row>
    <row r="3158" spans="1:4" outlineLevel="1" x14ac:dyDescent="0.25">
      <c r="A3158" s="194">
        <v>37406</v>
      </c>
      <c r="B3158" s="195">
        <v>1064.6600000000001</v>
      </c>
      <c r="C3158" s="196">
        <f t="shared" si="96"/>
        <v>0.99719011670381952</v>
      </c>
      <c r="D3158" s="198">
        <f t="shared" si="97"/>
        <v>-2.809883296180482E-3</v>
      </c>
    </row>
    <row r="3159" spans="1:4" outlineLevel="1" x14ac:dyDescent="0.25">
      <c r="A3159" s="194">
        <v>37407</v>
      </c>
      <c r="B3159" s="195">
        <v>1067.1400000000001</v>
      </c>
      <c r="C3159" s="196">
        <f t="shared" si="96"/>
        <v>1.00232938215017</v>
      </c>
      <c r="D3159" s="198">
        <f t="shared" si="97"/>
        <v>2.3293821501699785E-3</v>
      </c>
    </row>
    <row r="3160" spans="1:4" outlineLevel="1" x14ac:dyDescent="0.25">
      <c r="A3160" s="194">
        <v>37410</v>
      </c>
      <c r="B3160" s="195">
        <v>1040.68</v>
      </c>
      <c r="C3160" s="196">
        <f t="shared" si="96"/>
        <v>0.97520475289090458</v>
      </c>
      <c r="D3160" s="198">
        <f t="shared" si="97"/>
        <v>-2.479524710909542E-2</v>
      </c>
    </row>
    <row r="3161" spans="1:4" outlineLevel="1" x14ac:dyDescent="0.25">
      <c r="A3161" s="194">
        <v>37411</v>
      </c>
      <c r="B3161" s="195">
        <v>1040.69</v>
      </c>
      <c r="C3161" s="196">
        <f t="shared" si="96"/>
        <v>1.0000096091017412</v>
      </c>
      <c r="D3161" s="198">
        <f t="shared" si="97"/>
        <v>9.6091017411925606E-6</v>
      </c>
    </row>
    <row r="3162" spans="1:4" outlineLevel="1" x14ac:dyDescent="0.25">
      <c r="A3162" s="194">
        <v>37412</v>
      </c>
      <c r="B3162" s="195">
        <v>1049.9000000000001</v>
      </c>
      <c r="C3162" s="196">
        <f t="shared" si="96"/>
        <v>1.0088498976640499</v>
      </c>
      <c r="D3162" s="198">
        <f t="shared" si="97"/>
        <v>8.8498976640498661E-3</v>
      </c>
    </row>
    <row r="3163" spans="1:4" outlineLevel="1" x14ac:dyDescent="0.25">
      <c r="A3163" s="194">
        <v>37413</v>
      </c>
      <c r="B3163" s="195">
        <v>1029.1500000000001</v>
      </c>
      <c r="C3163" s="196">
        <f t="shared" si="96"/>
        <v>0.98023621297266406</v>
      </c>
      <c r="D3163" s="198">
        <f t="shared" si="97"/>
        <v>-1.9763787027335944E-2</v>
      </c>
    </row>
    <row r="3164" spans="1:4" outlineLevel="1" x14ac:dyDescent="0.25">
      <c r="A3164" s="194">
        <v>37414</v>
      </c>
      <c r="B3164" s="195">
        <v>1027.53</v>
      </c>
      <c r="C3164" s="196">
        <f t="shared" si="96"/>
        <v>0.99842588543944022</v>
      </c>
      <c r="D3164" s="198">
        <f t="shared" si="97"/>
        <v>-1.5741145605597806E-3</v>
      </c>
    </row>
    <row r="3165" spans="1:4" outlineLevel="1" x14ac:dyDescent="0.25">
      <c r="A3165" s="194">
        <v>37417</v>
      </c>
      <c r="B3165" s="195">
        <v>1030.74</v>
      </c>
      <c r="C3165" s="196">
        <f t="shared" ref="C3165:C3228" si="98">B3165/B3164</f>
        <v>1.0031239963796679</v>
      </c>
      <c r="D3165" s="198">
        <f t="shared" ref="D3165:D3228" si="99">C3165-1</f>
        <v>3.1239963796678705E-3</v>
      </c>
    </row>
    <row r="3166" spans="1:4" outlineLevel="1" x14ac:dyDescent="0.25">
      <c r="A3166" s="194">
        <v>37418</v>
      </c>
      <c r="B3166" s="195">
        <v>1013.6</v>
      </c>
      <c r="C3166" s="196">
        <f t="shared" si="98"/>
        <v>0.98337117022721543</v>
      </c>
      <c r="D3166" s="198">
        <f t="shared" si="99"/>
        <v>-1.662882977278457E-2</v>
      </c>
    </row>
    <row r="3167" spans="1:4" outlineLevel="1" x14ac:dyDescent="0.25">
      <c r="A3167" s="194">
        <v>37419</v>
      </c>
      <c r="B3167" s="195">
        <v>1020.26</v>
      </c>
      <c r="C3167" s="196">
        <f t="shared" si="98"/>
        <v>1.0065706393054459</v>
      </c>
      <c r="D3167" s="198">
        <f t="shared" si="99"/>
        <v>6.57063930544588E-3</v>
      </c>
    </row>
    <row r="3168" spans="1:4" outlineLevel="1" x14ac:dyDescent="0.25">
      <c r="A3168" s="194">
        <v>37420</v>
      </c>
      <c r="B3168" s="195">
        <v>1009.56</v>
      </c>
      <c r="C3168" s="196">
        <f t="shared" si="98"/>
        <v>0.98951247721169111</v>
      </c>
      <c r="D3168" s="198">
        <f t="shared" si="99"/>
        <v>-1.048752278830889E-2</v>
      </c>
    </row>
    <row r="3169" spans="1:4" outlineLevel="1" x14ac:dyDescent="0.25">
      <c r="A3169" s="194">
        <v>37421</v>
      </c>
      <c r="B3169" s="195">
        <v>1007.27</v>
      </c>
      <c r="C3169" s="196">
        <f t="shared" si="98"/>
        <v>0.99773168509053456</v>
      </c>
      <c r="D3169" s="198">
        <f t="shared" si="99"/>
        <v>-2.2683149094654409E-3</v>
      </c>
    </row>
    <row r="3170" spans="1:4" outlineLevel="1" x14ac:dyDescent="0.25">
      <c r="A3170" s="194">
        <v>37424</v>
      </c>
      <c r="B3170" s="195">
        <v>1036.17</v>
      </c>
      <c r="C3170" s="196">
        <f t="shared" si="98"/>
        <v>1.0286914134244047</v>
      </c>
      <c r="D3170" s="198">
        <f t="shared" si="99"/>
        <v>2.8691413424404733E-2</v>
      </c>
    </row>
    <row r="3171" spans="1:4" outlineLevel="1" x14ac:dyDescent="0.25">
      <c r="A3171" s="194">
        <v>37425</v>
      </c>
      <c r="B3171" s="195">
        <v>1037.1400000000001</v>
      </c>
      <c r="C3171" s="196">
        <f t="shared" si="98"/>
        <v>1.000936139822616</v>
      </c>
      <c r="D3171" s="198">
        <f t="shared" si="99"/>
        <v>9.3613982261597783E-4</v>
      </c>
    </row>
    <row r="3172" spans="1:4" outlineLevel="1" x14ac:dyDescent="0.25">
      <c r="A3172" s="194">
        <v>37426</v>
      </c>
      <c r="B3172" s="195">
        <v>1019.99</v>
      </c>
      <c r="C3172" s="196">
        <f t="shared" si="98"/>
        <v>0.98346414177449515</v>
      </c>
      <c r="D3172" s="198">
        <f t="shared" si="99"/>
        <v>-1.6535858225504851E-2</v>
      </c>
    </row>
    <row r="3173" spans="1:4" outlineLevel="1" x14ac:dyDescent="0.25">
      <c r="A3173" s="194">
        <v>37427</v>
      </c>
      <c r="B3173" s="195">
        <v>1006.29</v>
      </c>
      <c r="C3173" s="196">
        <f t="shared" si="98"/>
        <v>0.98656849576956629</v>
      </c>
      <c r="D3173" s="198">
        <f t="shared" si="99"/>
        <v>-1.3431504230433711E-2</v>
      </c>
    </row>
    <row r="3174" spans="1:4" outlineLevel="1" x14ac:dyDescent="0.25">
      <c r="A3174" s="194">
        <v>37428</v>
      </c>
      <c r="B3174" s="195">
        <v>989.14</v>
      </c>
      <c r="C3174" s="196">
        <f t="shared" si="98"/>
        <v>0.98295719921692559</v>
      </c>
      <c r="D3174" s="198">
        <f t="shared" si="99"/>
        <v>-1.7042800783074408E-2</v>
      </c>
    </row>
    <row r="3175" spans="1:4" outlineLevel="1" x14ac:dyDescent="0.25">
      <c r="A3175" s="194">
        <v>37431</v>
      </c>
      <c r="B3175" s="195">
        <v>992.72</v>
      </c>
      <c r="C3175" s="196">
        <f t="shared" si="98"/>
        <v>1.0036193056594618</v>
      </c>
      <c r="D3175" s="198">
        <f t="shared" si="99"/>
        <v>3.6193056594617801E-3</v>
      </c>
    </row>
    <row r="3176" spans="1:4" outlineLevel="1" x14ac:dyDescent="0.25">
      <c r="A3176" s="194">
        <v>37432</v>
      </c>
      <c r="B3176" s="195">
        <v>976.14</v>
      </c>
      <c r="C3176" s="196">
        <f t="shared" si="98"/>
        <v>0.98329841244258198</v>
      </c>
      <c r="D3176" s="198">
        <f t="shared" si="99"/>
        <v>-1.6701587557418018E-2</v>
      </c>
    </row>
    <row r="3177" spans="1:4" outlineLevel="1" x14ac:dyDescent="0.25">
      <c r="A3177" s="194">
        <v>37433</v>
      </c>
      <c r="B3177" s="195">
        <v>973.53</v>
      </c>
      <c r="C3177" s="196">
        <f t="shared" si="98"/>
        <v>0.99732620320855614</v>
      </c>
      <c r="D3177" s="198">
        <f t="shared" si="99"/>
        <v>-2.673796791443861E-3</v>
      </c>
    </row>
    <row r="3178" spans="1:4" outlineLevel="1" x14ac:dyDescent="0.25">
      <c r="A3178" s="194">
        <v>37434</v>
      </c>
      <c r="B3178" s="195">
        <v>990.64</v>
      </c>
      <c r="C3178" s="196">
        <f t="shared" si="98"/>
        <v>1.0175752159666369</v>
      </c>
      <c r="D3178" s="198">
        <f t="shared" si="99"/>
        <v>1.7575215966636915E-2</v>
      </c>
    </row>
    <row r="3179" spans="1:4" outlineLevel="1" x14ac:dyDescent="0.25">
      <c r="A3179" s="194">
        <v>37435</v>
      </c>
      <c r="B3179" s="195">
        <v>989.82</v>
      </c>
      <c r="C3179" s="196">
        <f t="shared" si="98"/>
        <v>0.99917225228135353</v>
      </c>
      <c r="D3179" s="198">
        <f t="shared" si="99"/>
        <v>-8.2774771864646546E-4</v>
      </c>
    </row>
    <row r="3180" spans="1:4" outlineLevel="1" x14ac:dyDescent="0.25">
      <c r="A3180" s="194">
        <v>37438</v>
      </c>
      <c r="B3180" s="195">
        <v>968.65</v>
      </c>
      <c r="C3180" s="196">
        <f t="shared" si="98"/>
        <v>0.97861227293851405</v>
      </c>
      <c r="D3180" s="198">
        <f t="shared" si="99"/>
        <v>-2.138772706148595E-2</v>
      </c>
    </row>
    <row r="3181" spans="1:4" outlineLevel="1" x14ac:dyDescent="0.25">
      <c r="A3181" s="194">
        <v>37439</v>
      </c>
      <c r="B3181" s="195">
        <v>948.09</v>
      </c>
      <c r="C3181" s="196">
        <f t="shared" si="98"/>
        <v>0.97877458318278021</v>
      </c>
      <c r="D3181" s="198">
        <f t="shared" si="99"/>
        <v>-2.1225416817219789E-2</v>
      </c>
    </row>
    <row r="3182" spans="1:4" outlineLevel="1" x14ac:dyDescent="0.25">
      <c r="A3182" s="194">
        <v>37440</v>
      </c>
      <c r="B3182" s="195">
        <v>953.99</v>
      </c>
      <c r="C3182" s="196">
        <f t="shared" si="98"/>
        <v>1.0062230378972461</v>
      </c>
      <c r="D3182" s="198">
        <f t="shared" si="99"/>
        <v>6.2230378972460976E-3</v>
      </c>
    </row>
    <row r="3183" spans="1:4" outlineLevel="1" x14ac:dyDescent="0.25">
      <c r="A3183" s="194">
        <v>37442</v>
      </c>
      <c r="B3183" s="195">
        <v>989.03</v>
      </c>
      <c r="C3183" s="196">
        <f t="shared" si="98"/>
        <v>1.0367299447583307</v>
      </c>
      <c r="D3183" s="198">
        <f t="shared" si="99"/>
        <v>3.672994475833069E-2</v>
      </c>
    </row>
    <row r="3184" spans="1:4" outlineLevel="1" x14ac:dyDescent="0.25">
      <c r="A3184" s="194">
        <v>37445</v>
      </c>
      <c r="B3184" s="195">
        <v>976.98</v>
      </c>
      <c r="C3184" s="196">
        <f t="shared" si="98"/>
        <v>0.98781634530802909</v>
      </c>
      <c r="D3184" s="198">
        <f t="shared" si="99"/>
        <v>-1.2183654691970913E-2</v>
      </c>
    </row>
    <row r="3185" spans="1:4" outlineLevel="1" x14ac:dyDescent="0.25">
      <c r="A3185" s="194">
        <v>37446</v>
      </c>
      <c r="B3185" s="195">
        <v>952.83</v>
      </c>
      <c r="C3185" s="196">
        <f t="shared" si="98"/>
        <v>0.97528096788061169</v>
      </c>
      <c r="D3185" s="198">
        <f t="shared" si="99"/>
        <v>-2.4719032119388307E-2</v>
      </c>
    </row>
    <row r="3186" spans="1:4" outlineLevel="1" x14ac:dyDescent="0.25">
      <c r="A3186" s="194">
        <v>37447</v>
      </c>
      <c r="B3186" s="195">
        <v>920.47</v>
      </c>
      <c r="C3186" s="196">
        <f t="shared" si="98"/>
        <v>0.96603801307683423</v>
      </c>
      <c r="D3186" s="198">
        <f t="shared" si="99"/>
        <v>-3.3961986923165766E-2</v>
      </c>
    </row>
    <row r="3187" spans="1:4" outlineLevel="1" x14ac:dyDescent="0.25">
      <c r="A3187" s="194">
        <v>37448</v>
      </c>
      <c r="B3187" s="195">
        <v>927.37</v>
      </c>
      <c r="C3187" s="196">
        <f t="shared" si="98"/>
        <v>1.0074961704346692</v>
      </c>
      <c r="D3187" s="198">
        <f t="shared" si="99"/>
        <v>7.4961704346692137E-3</v>
      </c>
    </row>
    <row r="3188" spans="1:4" outlineLevel="1" x14ac:dyDescent="0.25">
      <c r="A3188" s="194">
        <v>37449</v>
      </c>
      <c r="B3188" s="195">
        <v>921.39</v>
      </c>
      <c r="C3188" s="196">
        <f t="shared" si="98"/>
        <v>0.99355165683599855</v>
      </c>
      <c r="D3188" s="198">
        <f t="shared" si="99"/>
        <v>-6.4483431640014466E-3</v>
      </c>
    </row>
    <row r="3189" spans="1:4" outlineLevel="1" x14ac:dyDescent="0.25">
      <c r="A3189" s="194">
        <v>37452</v>
      </c>
      <c r="B3189" s="195">
        <v>917.93</v>
      </c>
      <c r="C3189" s="196">
        <f t="shared" si="98"/>
        <v>0.99624480404606075</v>
      </c>
      <c r="D3189" s="198">
        <f t="shared" si="99"/>
        <v>-3.7551959539392499E-3</v>
      </c>
    </row>
    <row r="3190" spans="1:4" outlineLevel="1" x14ac:dyDescent="0.25">
      <c r="A3190" s="194">
        <v>37453</v>
      </c>
      <c r="B3190" s="195">
        <v>900.94</v>
      </c>
      <c r="C3190" s="196">
        <f t="shared" si="98"/>
        <v>0.9814909633632195</v>
      </c>
      <c r="D3190" s="198">
        <f t="shared" si="99"/>
        <v>-1.8509036636780496E-2</v>
      </c>
    </row>
    <row r="3191" spans="1:4" outlineLevel="1" x14ac:dyDescent="0.25">
      <c r="A3191" s="194">
        <v>37454</v>
      </c>
      <c r="B3191" s="195">
        <v>906.04</v>
      </c>
      <c r="C3191" s="196">
        <f t="shared" si="98"/>
        <v>1.0056607543232623</v>
      </c>
      <c r="D3191" s="198">
        <f t="shared" si="99"/>
        <v>5.6607543232622959E-3</v>
      </c>
    </row>
    <row r="3192" spans="1:4" outlineLevel="1" x14ac:dyDescent="0.25">
      <c r="A3192" s="194">
        <v>37455</v>
      </c>
      <c r="B3192" s="195">
        <v>881.56</v>
      </c>
      <c r="C3192" s="196">
        <f t="shared" si="98"/>
        <v>0.97298132532780013</v>
      </c>
      <c r="D3192" s="198">
        <f t="shared" si="99"/>
        <v>-2.7018674672199872E-2</v>
      </c>
    </row>
    <row r="3193" spans="1:4" outlineLevel="1" x14ac:dyDescent="0.25">
      <c r="A3193" s="194">
        <v>37456</v>
      </c>
      <c r="B3193" s="195">
        <v>847.75</v>
      </c>
      <c r="C3193" s="196">
        <f t="shared" si="98"/>
        <v>0.96164753391714697</v>
      </c>
      <c r="D3193" s="198">
        <f t="shared" si="99"/>
        <v>-3.8352466082853032E-2</v>
      </c>
    </row>
    <row r="3194" spans="1:4" outlineLevel="1" x14ac:dyDescent="0.25">
      <c r="A3194" s="194">
        <v>37459</v>
      </c>
      <c r="B3194" s="195">
        <v>819.85</v>
      </c>
      <c r="C3194" s="196">
        <f t="shared" si="98"/>
        <v>0.96708935417281039</v>
      </c>
      <c r="D3194" s="198">
        <f t="shared" si="99"/>
        <v>-3.2910645827189611E-2</v>
      </c>
    </row>
    <row r="3195" spans="1:4" outlineLevel="1" x14ac:dyDescent="0.25">
      <c r="A3195" s="194">
        <v>37460</v>
      </c>
      <c r="B3195" s="195">
        <v>797.7</v>
      </c>
      <c r="C3195" s="196">
        <f t="shared" si="98"/>
        <v>0.97298286271879009</v>
      </c>
      <c r="D3195" s="198">
        <f t="shared" si="99"/>
        <v>-2.7017137281209913E-2</v>
      </c>
    </row>
    <row r="3196" spans="1:4" outlineLevel="1" x14ac:dyDescent="0.25">
      <c r="A3196" s="194">
        <v>37461</v>
      </c>
      <c r="B3196" s="195">
        <v>843.43</v>
      </c>
      <c r="C3196" s="196">
        <f t="shared" si="98"/>
        <v>1.0573273160335965</v>
      </c>
      <c r="D3196" s="198">
        <f t="shared" si="99"/>
        <v>5.7327316033596531E-2</v>
      </c>
    </row>
    <row r="3197" spans="1:4" outlineLevel="1" x14ac:dyDescent="0.25">
      <c r="A3197" s="194">
        <v>37462</v>
      </c>
      <c r="B3197" s="195">
        <v>838.68</v>
      </c>
      <c r="C3197" s="196">
        <f t="shared" si="98"/>
        <v>0.99436823447114753</v>
      </c>
      <c r="D3197" s="198">
        <f t="shared" si="99"/>
        <v>-5.6317655288524726E-3</v>
      </c>
    </row>
    <row r="3198" spans="1:4" outlineLevel="1" x14ac:dyDescent="0.25">
      <c r="A3198" s="194">
        <v>37463</v>
      </c>
      <c r="B3198" s="195">
        <v>852.84</v>
      </c>
      <c r="C3198" s="196">
        <f t="shared" si="98"/>
        <v>1.0168836743453999</v>
      </c>
      <c r="D3198" s="198">
        <f t="shared" si="99"/>
        <v>1.6883674345399946E-2</v>
      </c>
    </row>
    <row r="3199" spans="1:4" outlineLevel="1" x14ac:dyDescent="0.25">
      <c r="A3199" s="194">
        <v>37466</v>
      </c>
      <c r="B3199" s="195">
        <v>898.96</v>
      </c>
      <c r="C3199" s="196">
        <f t="shared" si="98"/>
        <v>1.0540781389240654</v>
      </c>
      <c r="D3199" s="198">
        <f t="shared" si="99"/>
        <v>5.4078138924065433E-2</v>
      </c>
    </row>
    <row r="3200" spans="1:4" outlineLevel="1" x14ac:dyDescent="0.25">
      <c r="A3200" s="194">
        <v>37467</v>
      </c>
      <c r="B3200" s="195">
        <v>902.78</v>
      </c>
      <c r="C3200" s="196">
        <f t="shared" si="98"/>
        <v>1.0042493548100027</v>
      </c>
      <c r="D3200" s="198">
        <f t="shared" si="99"/>
        <v>4.249354810002659E-3</v>
      </c>
    </row>
    <row r="3201" spans="1:4" outlineLevel="1" x14ac:dyDescent="0.25">
      <c r="A3201" s="194">
        <v>37468</v>
      </c>
      <c r="B3201" s="195">
        <v>911.62</v>
      </c>
      <c r="C3201" s="196">
        <f t="shared" si="98"/>
        <v>1.0097919758966747</v>
      </c>
      <c r="D3201" s="198">
        <f t="shared" si="99"/>
        <v>9.7919758966746873E-3</v>
      </c>
    </row>
    <row r="3202" spans="1:4" outlineLevel="1" x14ac:dyDescent="0.25">
      <c r="A3202" s="194">
        <v>37469</v>
      </c>
      <c r="B3202" s="195">
        <v>884.66</v>
      </c>
      <c r="C3202" s="196">
        <f t="shared" si="98"/>
        <v>0.97042627410543858</v>
      </c>
      <c r="D3202" s="198">
        <f t="shared" si="99"/>
        <v>-2.957372589456142E-2</v>
      </c>
    </row>
    <row r="3203" spans="1:4" outlineLevel="1" x14ac:dyDescent="0.25">
      <c r="A3203" s="194">
        <v>37470</v>
      </c>
      <c r="B3203" s="195">
        <v>864.24</v>
      </c>
      <c r="C3203" s="196">
        <f t="shared" si="98"/>
        <v>0.97691768589062467</v>
      </c>
      <c r="D3203" s="198">
        <f t="shared" si="99"/>
        <v>-2.3082314109375335E-2</v>
      </c>
    </row>
    <row r="3204" spans="1:4" outlineLevel="1" x14ac:dyDescent="0.25">
      <c r="A3204" s="194">
        <v>37473</v>
      </c>
      <c r="B3204" s="195">
        <v>834.6</v>
      </c>
      <c r="C3204" s="196">
        <f t="shared" si="98"/>
        <v>0.96570397111913364</v>
      </c>
      <c r="D3204" s="198">
        <f t="shared" si="99"/>
        <v>-3.4296028880866358E-2</v>
      </c>
    </row>
    <row r="3205" spans="1:4" outlineLevel="1" x14ac:dyDescent="0.25">
      <c r="A3205" s="194">
        <v>37474</v>
      </c>
      <c r="B3205" s="195">
        <v>859.57</v>
      </c>
      <c r="C3205" s="196">
        <f t="shared" si="98"/>
        <v>1.0299185238437576</v>
      </c>
      <c r="D3205" s="198">
        <f t="shared" si="99"/>
        <v>2.9918523843757594E-2</v>
      </c>
    </row>
    <row r="3206" spans="1:4" outlineLevel="1" x14ac:dyDescent="0.25">
      <c r="A3206" s="194">
        <v>37475</v>
      </c>
      <c r="B3206" s="195">
        <v>876.77</v>
      </c>
      <c r="C3206" s="196">
        <f t="shared" si="98"/>
        <v>1.0200100050025012</v>
      </c>
      <c r="D3206" s="198">
        <f t="shared" si="99"/>
        <v>2.0010005002501163E-2</v>
      </c>
    </row>
    <row r="3207" spans="1:4" outlineLevel="1" x14ac:dyDescent="0.25">
      <c r="A3207" s="194">
        <v>37476</v>
      </c>
      <c r="B3207" s="195">
        <v>905.46</v>
      </c>
      <c r="C3207" s="196">
        <f t="shared" si="98"/>
        <v>1.0327223787310242</v>
      </c>
      <c r="D3207" s="198">
        <f t="shared" si="99"/>
        <v>3.2722378731024238E-2</v>
      </c>
    </row>
    <row r="3208" spans="1:4" outlineLevel="1" x14ac:dyDescent="0.25">
      <c r="A3208" s="194">
        <v>37477</v>
      </c>
      <c r="B3208" s="195">
        <v>908.64</v>
      </c>
      <c r="C3208" s="196">
        <f t="shared" si="98"/>
        <v>1.0035120270359816</v>
      </c>
      <c r="D3208" s="198">
        <f t="shared" si="99"/>
        <v>3.5120270359816352E-3</v>
      </c>
    </row>
    <row r="3209" spans="1:4" outlineLevel="1" x14ac:dyDescent="0.25">
      <c r="A3209" s="194">
        <v>37480</v>
      </c>
      <c r="B3209" s="195">
        <v>903.8</v>
      </c>
      <c r="C3209" s="196">
        <f t="shared" si="98"/>
        <v>0.99467335798556078</v>
      </c>
      <c r="D3209" s="198">
        <f t="shared" si="99"/>
        <v>-5.3266420144392201E-3</v>
      </c>
    </row>
    <row r="3210" spans="1:4" outlineLevel="1" x14ac:dyDescent="0.25">
      <c r="A3210" s="194">
        <v>37481</v>
      </c>
      <c r="B3210" s="195">
        <v>884.21</v>
      </c>
      <c r="C3210" s="196">
        <f t="shared" si="98"/>
        <v>0.97832485063067054</v>
      </c>
      <c r="D3210" s="198">
        <f t="shared" si="99"/>
        <v>-2.1675149369329461E-2</v>
      </c>
    </row>
    <row r="3211" spans="1:4" outlineLevel="1" x14ac:dyDescent="0.25">
      <c r="A3211" s="194">
        <v>37482</v>
      </c>
      <c r="B3211" s="195">
        <v>919.62</v>
      </c>
      <c r="C3211" s="196">
        <f t="shared" si="98"/>
        <v>1.040047047647052</v>
      </c>
      <c r="D3211" s="198">
        <f t="shared" si="99"/>
        <v>4.0047047647052025E-2</v>
      </c>
    </row>
    <row r="3212" spans="1:4" outlineLevel="1" x14ac:dyDescent="0.25">
      <c r="A3212" s="194">
        <v>37483</v>
      </c>
      <c r="B3212" s="195">
        <v>930.25</v>
      </c>
      <c r="C3212" s="196">
        <f t="shared" si="98"/>
        <v>1.0115591222461451</v>
      </c>
      <c r="D3212" s="198">
        <f t="shared" si="99"/>
        <v>1.1559122246145082E-2</v>
      </c>
    </row>
    <row r="3213" spans="1:4" outlineLevel="1" x14ac:dyDescent="0.25">
      <c r="A3213" s="194">
        <v>37484</v>
      </c>
      <c r="B3213" s="195">
        <v>928.77</v>
      </c>
      <c r="C3213" s="196">
        <f t="shared" si="98"/>
        <v>0.99840902983069069</v>
      </c>
      <c r="D3213" s="198">
        <f t="shared" si="99"/>
        <v>-1.5909701693093137E-3</v>
      </c>
    </row>
    <row r="3214" spans="1:4" outlineLevel="1" x14ac:dyDescent="0.25">
      <c r="A3214" s="194">
        <v>37487</v>
      </c>
      <c r="B3214" s="195">
        <v>950.7</v>
      </c>
      <c r="C3214" s="196">
        <f t="shared" si="98"/>
        <v>1.0236118737685327</v>
      </c>
      <c r="D3214" s="198">
        <f t="shared" si="99"/>
        <v>2.3611873768532687E-2</v>
      </c>
    </row>
    <row r="3215" spans="1:4" outlineLevel="1" x14ac:dyDescent="0.25">
      <c r="A3215" s="194">
        <v>37488</v>
      </c>
      <c r="B3215" s="195">
        <v>937.43</v>
      </c>
      <c r="C3215" s="196">
        <f t="shared" si="98"/>
        <v>0.98604186388976534</v>
      </c>
      <c r="D3215" s="198">
        <f t="shared" si="99"/>
        <v>-1.3958136110234665E-2</v>
      </c>
    </row>
    <row r="3216" spans="1:4" outlineLevel="1" x14ac:dyDescent="0.25">
      <c r="A3216" s="194">
        <v>37489</v>
      </c>
      <c r="B3216" s="195">
        <v>949.36</v>
      </c>
      <c r="C3216" s="196">
        <f t="shared" si="98"/>
        <v>1.0127262835625062</v>
      </c>
      <c r="D3216" s="198">
        <f t="shared" si="99"/>
        <v>1.2726283562506158E-2</v>
      </c>
    </row>
    <row r="3217" spans="1:4" outlineLevel="1" x14ac:dyDescent="0.25">
      <c r="A3217" s="194">
        <v>37490</v>
      </c>
      <c r="B3217" s="195">
        <v>962.7</v>
      </c>
      <c r="C3217" s="196">
        <f t="shared" si="98"/>
        <v>1.014051571585068</v>
      </c>
      <c r="D3217" s="198">
        <f t="shared" si="99"/>
        <v>1.4051571585067979E-2</v>
      </c>
    </row>
    <row r="3218" spans="1:4" outlineLevel="1" x14ac:dyDescent="0.25">
      <c r="A3218" s="194">
        <v>37491</v>
      </c>
      <c r="B3218" s="195">
        <v>940.86</v>
      </c>
      <c r="C3218" s="196">
        <f t="shared" si="98"/>
        <v>0.97731380492365216</v>
      </c>
      <c r="D3218" s="198">
        <f t="shared" si="99"/>
        <v>-2.2686195076347837E-2</v>
      </c>
    </row>
    <row r="3219" spans="1:4" outlineLevel="1" x14ac:dyDescent="0.25">
      <c r="A3219" s="194">
        <v>37494</v>
      </c>
      <c r="B3219" s="195">
        <v>947.95</v>
      </c>
      <c r="C3219" s="196">
        <f t="shared" si="98"/>
        <v>1.0075356588652935</v>
      </c>
      <c r="D3219" s="198">
        <f t="shared" si="99"/>
        <v>7.5356588652935041E-3</v>
      </c>
    </row>
    <row r="3220" spans="1:4" outlineLevel="1" x14ac:dyDescent="0.25">
      <c r="A3220" s="194">
        <v>37495</v>
      </c>
      <c r="B3220" s="195">
        <v>934.82</v>
      </c>
      <c r="C3220" s="196">
        <f t="shared" si="98"/>
        <v>0.9861490584946464</v>
      </c>
      <c r="D3220" s="198">
        <f t="shared" si="99"/>
        <v>-1.3850941505353598E-2</v>
      </c>
    </row>
    <row r="3221" spans="1:4" outlineLevel="1" x14ac:dyDescent="0.25">
      <c r="A3221" s="194">
        <v>37496</v>
      </c>
      <c r="B3221" s="195">
        <v>917.87</v>
      </c>
      <c r="C3221" s="196">
        <f t="shared" si="98"/>
        <v>0.98186816713377967</v>
      </c>
      <c r="D3221" s="198">
        <f t="shared" si="99"/>
        <v>-1.8131832866220332E-2</v>
      </c>
    </row>
    <row r="3222" spans="1:4" outlineLevel="1" x14ac:dyDescent="0.25">
      <c r="A3222" s="194">
        <v>37497</v>
      </c>
      <c r="B3222" s="195">
        <v>917.8</v>
      </c>
      <c r="C3222" s="196">
        <f t="shared" si="98"/>
        <v>0.99992373647684307</v>
      </c>
      <c r="D3222" s="198">
        <f t="shared" si="99"/>
        <v>-7.6263523156927526E-5</v>
      </c>
    </row>
    <row r="3223" spans="1:4" outlineLevel="1" x14ac:dyDescent="0.25">
      <c r="A3223" s="194">
        <v>37498</v>
      </c>
      <c r="B3223" s="195">
        <v>916.07</v>
      </c>
      <c r="C3223" s="196">
        <f t="shared" si="98"/>
        <v>0.99811505774678588</v>
      </c>
      <c r="D3223" s="198">
        <f t="shared" si="99"/>
        <v>-1.8849422532141169E-3</v>
      </c>
    </row>
    <row r="3224" spans="1:4" outlineLevel="1" x14ac:dyDescent="0.25">
      <c r="A3224" s="194">
        <v>37502</v>
      </c>
      <c r="B3224" s="195">
        <v>878.02</v>
      </c>
      <c r="C3224" s="196">
        <f t="shared" si="98"/>
        <v>0.95846387284814472</v>
      </c>
      <c r="D3224" s="198">
        <f t="shared" si="99"/>
        <v>-4.1536127151855284E-2</v>
      </c>
    </row>
    <row r="3225" spans="1:4" outlineLevel="1" x14ac:dyDescent="0.25">
      <c r="A3225" s="194">
        <v>37503</v>
      </c>
      <c r="B3225" s="195">
        <v>893.4</v>
      </c>
      <c r="C3225" s="196">
        <f t="shared" si="98"/>
        <v>1.0175166852691282</v>
      </c>
      <c r="D3225" s="198">
        <f t="shared" si="99"/>
        <v>1.7516685269128196E-2</v>
      </c>
    </row>
    <row r="3226" spans="1:4" outlineLevel="1" x14ac:dyDescent="0.25">
      <c r="A3226" s="194">
        <v>37504</v>
      </c>
      <c r="B3226" s="195">
        <v>879.15</v>
      </c>
      <c r="C3226" s="196">
        <f t="shared" si="98"/>
        <v>0.98404969778374751</v>
      </c>
      <c r="D3226" s="198">
        <f t="shared" si="99"/>
        <v>-1.5950302216252488E-2</v>
      </c>
    </row>
    <row r="3227" spans="1:4" outlineLevel="1" x14ac:dyDescent="0.25">
      <c r="A3227" s="194">
        <v>37505</v>
      </c>
      <c r="B3227" s="195">
        <v>893.92</v>
      </c>
      <c r="C3227" s="196">
        <f t="shared" si="98"/>
        <v>1.0168003184894501</v>
      </c>
      <c r="D3227" s="198">
        <f t="shared" si="99"/>
        <v>1.6800318489450072E-2</v>
      </c>
    </row>
    <row r="3228" spans="1:4" outlineLevel="1" x14ac:dyDescent="0.25">
      <c r="A3228" s="194">
        <v>37508</v>
      </c>
      <c r="B3228" s="195">
        <v>902.96</v>
      </c>
      <c r="C3228" s="196">
        <f t="shared" si="98"/>
        <v>1.0101127617683909</v>
      </c>
      <c r="D3228" s="198">
        <f t="shared" si="99"/>
        <v>1.0112761768390932E-2</v>
      </c>
    </row>
    <row r="3229" spans="1:4" outlineLevel="1" x14ac:dyDescent="0.25">
      <c r="A3229" s="194">
        <v>37509</v>
      </c>
      <c r="B3229" s="195">
        <v>909.58</v>
      </c>
      <c r="C3229" s="196">
        <f t="shared" ref="C3229:C3292" si="100">B3229/B3228</f>
        <v>1.0073314432533003</v>
      </c>
      <c r="D3229" s="198">
        <f t="shared" ref="D3229:D3292" si="101">C3229-1</f>
        <v>7.3314432533002627E-3</v>
      </c>
    </row>
    <row r="3230" spans="1:4" outlineLevel="1" x14ac:dyDescent="0.25">
      <c r="A3230" s="194">
        <v>37510</v>
      </c>
      <c r="B3230" s="195">
        <v>909.45</v>
      </c>
      <c r="C3230" s="196">
        <f t="shared" si="100"/>
        <v>0.99985707689263181</v>
      </c>
      <c r="D3230" s="198">
        <f t="shared" si="101"/>
        <v>-1.4292310736818692E-4</v>
      </c>
    </row>
    <row r="3231" spans="1:4" outlineLevel="1" x14ac:dyDescent="0.25">
      <c r="A3231" s="194">
        <v>37511</v>
      </c>
      <c r="B3231" s="195">
        <v>886.91</v>
      </c>
      <c r="C3231" s="196">
        <f t="shared" si="100"/>
        <v>0.97521578976304346</v>
      </c>
      <c r="D3231" s="198">
        <f t="shared" si="101"/>
        <v>-2.4784210236956539E-2</v>
      </c>
    </row>
    <row r="3232" spans="1:4" outlineLevel="1" x14ac:dyDescent="0.25">
      <c r="A3232" s="194">
        <v>37512</v>
      </c>
      <c r="B3232" s="195">
        <v>889.81</v>
      </c>
      <c r="C3232" s="196">
        <f t="shared" si="100"/>
        <v>1.0032697793462697</v>
      </c>
      <c r="D3232" s="198">
        <f t="shared" si="101"/>
        <v>3.2697793462697078E-3</v>
      </c>
    </row>
    <row r="3233" spans="1:4" outlineLevel="1" x14ac:dyDescent="0.25">
      <c r="A3233" s="194">
        <v>37515</v>
      </c>
      <c r="B3233" s="195">
        <v>891.1</v>
      </c>
      <c r="C3233" s="196">
        <f t="shared" si="100"/>
        <v>1.001449747698947</v>
      </c>
      <c r="D3233" s="198">
        <f t="shared" si="101"/>
        <v>1.4497476989470126E-3</v>
      </c>
    </row>
    <row r="3234" spans="1:4" outlineLevel="1" x14ac:dyDescent="0.25">
      <c r="A3234" s="194">
        <v>37516</v>
      </c>
      <c r="B3234" s="195">
        <v>873.52</v>
      </c>
      <c r="C3234" s="196">
        <f t="shared" si="100"/>
        <v>0.9802715744585343</v>
      </c>
      <c r="D3234" s="198">
        <f t="shared" si="101"/>
        <v>-1.9728425541465699E-2</v>
      </c>
    </row>
    <row r="3235" spans="1:4" outlineLevel="1" x14ac:dyDescent="0.25">
      <c r="A3235" s="194">
        <v>37517</v>
      </c>
      <c r="B3235" s="195">
        <v>869.46</v>
      </c>
      <c r="C3235" s="196">
        <f t="shared" si="100"/>
        <v>0.99535213847421933</v>
      </c>
      <c r="D3235" s="198">
        <f t="shared" si="101"/>
        <v>-4.6478615257806721E-3</v>
      </c>
    </row>
    <row r="3236" spans="1:4" outlineLevel="1" x14ac:dyDescent="0.25">
      <c r="A3236" s="194">
        <v>37518</v>
      </c>
      <c r="B3236" s="195">
        <v>843.32</v>
      </c>
      <c r="C3236" s="196">
        <f t="shared" si="100"/>
        <v>0.9699353621788237</v>
      </c>
      <c r="D3236" s="198">
        <f t="shared" si="101"/>
        <v>-3.0064637821176299E-2</v>
      </c>
    </row>
    <row r="3237" spans="1:4" outlineLevel="1" x14ac:dyDescent="0.25">
      <c r="A3237" s="194">
        <v>37519</v>
      </c>
      <c r="B3237" s="195">
        <v>845.39</v>
      </c>
      <c r="C3237" s="196">
        <f t="shared" si="100"/>
        <v>1.0024545842622017</v>
      </c>
      <c r="D3237" s="198">
        <f t="shared" si="101"/>
        <v>2.4545842622016867E-3</v>
      </c>
    </row>
    <row r="3238" spans="1:4" outlineLevel="1" x14ac:dyDescent="0.25">
      <c r="A3238" s="194">
        <v>37522</v>
      </c>
      <c r="B3238" s="195">
        <v>833.7</v>
      </c>
      <c r="C3238" s="196">
        <f t="shared" si="100"/>
        <v>0.98617206259832746</v>
      </c>
      <c r="D3238" s="198">
        <f t="shared" si="101"/>
        <v>-1.3827937401672541E-2</v>
      </c>
    </row>
    <row r="3239" spans="1:4" outlineLevel="1" x14ac:dyDescent="0.25">
      <c r="A3239" s="194">
        <v>37523</v>
      </c>
      <c r="B3239" s="195">
        <v>819.29</v>
      </c>
      <c r="C3239" s="196">
        <f t="shared" si="100"/>
        <v>0.98271560513374101</v>
      </c>
      <c r="D3239" s="198">
        <f t="shared" si="101"/>
        <v>-1.728439486625899E-2</v>
      </c>
    </row>
    <row r="3240" spans="1:4" outlineLevel="1" x14ac:dyDescent="0.25">
      <c r="A3240" s="194">
        <v>37524</v>
      </c>
      <c r="B3240" s="195">
        <v>839.66</v>
      </c>
      <c r="C3240" s="196">
        <f t="shared" si="100"/>
        <v>1.0248629911264631</v>
      </c>
      <c r="D3240" s="198">
        <f t="shared" si="101"/>
        <v>2.4862991126463063E-2</v>
      </c>
    </row>
    <row r="3241" spans="1:4" outlineLevel="1" x14ac:dyDescent="0.25">
      <c r="A3241" s="194">
        <v>37525</v>
      </c>
      <c r="B3241" s="195">
        <v>854.95</v>
      </c>
      <c r="C3241" s="196">
        <f t="shared" si="100"/>
        <v>1.0182097515661102</v>
      </c>
      <c r="D3241" s="198">
        <f t="shared" si="101"/>
        <v>1.8209751566110155E-2</v>
      </c>
    </row>
    <row r="3242" spans="1:4" outlineLevel="1" x14ac:dyDescent="0.25">
      <c r="A3242" s="194">
        <v>37526</v>
      </c>
      <c r="B3242" s="195">
        <v>827.37</v>
      </c>
      <c r="C3242" s="196">
        <f t="shared" si="100"/>
        <v>0.96774080355576342</v>
      </c>
      <c r="D3242" s="198">
        <f t="shared" si="101"/>
        <v>-3.2259196444236582E-2</v>
      </c>
    </row>
    <row r="3243" spans="1:4" outlineLevel="1" x14ac:dyDescent="0.25">
      <c r="A3243" s="194">
        <v>37529</v>
      </c>
      <c r="B3243" s="195">
        <v>815.28</v>
      </c>
      <c r="C3243" s="196">
        <f t="shared" si="100"/>
        <v>0.98538743246673188</v>
      </c>
      <c r="D3243" s="198">
        <f t="shared" si="101"/>
        <v>-1.4612567533268117E-2</v>
      </c>
    </row>
    <row r="3244" spans="1:4" outlineLevel="1" x14ac:dyDescent="0.25">
      <c r="A3244" s="194">
        <v>37530</v>
      </c>
      <c r="B3244" s="195">
        <v>847.91</v>
      </c>
      <c r="C3244" s="196">
        <f t="shared" si="100"/>
        <v>1.040023059562359</v>
      </c>
      <c r="D3244" s="198">
        <f t="shared" si="101"/>
        <v>4.0023059562358965E-2</v>
      </c>
    </row>
    <row r="3245" spans="1:4" outlineLevel="1" x14ac:dyDescent="0.25">
      <c r="A3245" s="194">
        <v>37531</v>
      </c>
      <c r="B3245" s="195">
        <v>827.91</v>
      </c>
      <c r="C3245" s="196">
        <f t="shared" si="100"/>
        <v>0.97641259095894606</v>
      </c>
      <c r="D3245" s="198">
        <f t="shared" si="101"/>
        <v>-2.3587409041053942E-2</v>
      </c>
    </row>
    <row r="3246" spans="1:4" outlineLevel="1" x14ac:dyDescent="0.25">
      <c r="A3246" s="194">
        <v>37532</v>
      </c>
      <c r="B3246" s="195">
        <v>818.95</v>
      </c>
      <c r="C3246" s="196">
        <f t="shared" si="100"/>
        <v>0.98917756761000597</v>
      </c>
      <c r="D3246" s="198">
        <f t="shared" si="101"/>
        <v>-1.082243238999403E-2</v>
      </c>
    </row>
    <row r="3247" spans="1:4" outlineLevel="1" x14ac:dyDescent="0.25">
      <c r="A3247" s="194">
        <v>37533</v>
      </c>
      <c r="B3247" s="195">
        <v>800.58</v>
      </c>
      <c r="C3247" s="196">
        <f t="shared" si="100"/>
        <v>0.97756883814640694</v>
      </c>
      <c r="D3247" s="198">
        <f t="shared" si="101"/>
        <v>-2.2431161853593062E-2</v>
      </c>
    </row>
    <row r="3248" spans="1:4" outlineLevel="1" x14ac:dyDescent="0.25">
      <c r="A3248" s="194">
        <v>37536</v>
      </c>
      <c r="B3248" s="195">
        <v>785.28</v>
      </c>
      <c r="C3248" s="196">
        <f t="shared" si="100"/>
        <v>0.98088885557970462</v>
      </c>
      <c r="D3248" s="198">
        <f t="shared" si="101"/>
        <v>-1.9111144420295378E-2</v>
      </c>
    </row>
    <row r="3249" spans="1:4" outlineLevel="1" x14ac:dyDescent="0.25">
      <c r="A3249" s="194">
        <v>37537</v>
      </c>
      <c r="B3249" s="195">
        <v>798.55</v>
      </c>
      <c r="C3249" s="196">
        <f t="shared" si="100"/>
        <v>1.0168984311328444</v>
      </c>
      <c r="D3249" s="198">
        <f t="shared" si="101"/>
        <v>1.6898431132844394E-2</v>
      </c>
    </row>
    <row r="3250" spans="1:4" outlineLevel="1" x14ac:dyDescent="0.25">
      <c r="A3250" s="194">
        <v>37538</v>
      </c>
      <c r="B3250" s="195">
        <v>776.76</v>
      </c>
      <c r="C3250" s="196">
        <f t="shared" si="100"/>
        <v>0.97271304238933065</v>
      </c>
      <c r="D3250" s="198">
        <f t="shared" si="101"/>
        <v>-2.7286957610669349E-2</v>
      </c>
    </row>
    <row r="3251" spans="1:4" outlineLevel="1" x14ac:dyDescent="0.25">
      <c r="A3251" s="194">
        <v>37539</v>
      </c>
      <c r="B3251" s="195">
        <v>803.92</v>
      </c>
      <c r="C3251" s="196">
        <f t="shared" si="100"/>
        <v>1.0349657551882177</v>
      </c>
      <c r="D3251" s="198">
        <f t="shared" si="101"/>
        <v>3.4965755188217651E-2</v>
      </c>
    </row>
    <row r="3252" spans="1:4" outlineLevel="1" x14ac:dyDescent="0.25">
      <c r="A3252" s="194">
        <v>37540</v>
      </c>
      <c r="B3252" s="195">
        <v>835.32</v>
      </c>
      <c r="C3252" s="196">
        <f t="shared" si="100"/>
        <v>1.0390586127972934</v>
      </c>
      <c r="D3252" s="198">
        <f t="shared" si="101"/>
        <v>3.9058612797293391E-2</v>
      </c>
    </row>
    <row r="3253" spans="1:4" outlineLevel="1" x14ac:dyDescent="0.25">
      <c r="A3253" s="194">
        <v>37543</v>
      </c>
      <c r="B3253" s="195">
        <v>841.44</v>
      </c>
      <c r="C3253" s="196">
        <f t="shared" si="100"/>
        <v>1.0073265335440311</v>
      </c>
      <c r="D3253" s="198">
        <f t="shared" si="101"/>
        <v>7.3265335440311219E-3</v>
      </c>
    </row>
    <row r="3254" spans="1:4" outlineLevel="1" x14ac:dyDescent="0.25">
      <c r="A3254" s="194">
        <v>37544</v>
      </c>
      <c r="B3254" s="195">
        <v>881.27</v>
      </c>
      <c r="C3254" s="196">
        <f t="shared" si="100"/>
        <v>1.0473355200608481</v>
      </c>
      <c r="D3254" s="198">
        <f t="shared" si="101"/>
        <v>4.7335520060848069E-2</v>
      </c>
    </row>
    <row r="3255" spans="1:4" outlineLevel="1" x14ac:dyDescent="0.25">
      <c r="A3255" s="194">
        <v>37545</v>
      </c>
      <c r="B3255" s="195">
        <v>860.02</v>
      </c>
      <c r="C3255" s="196">
        <f t="shared" si="100"/>
        <v>0.97588707206644953</v>
      </c>
      <c r="D3255" s="198">
        <f t="shared" si="101"/>
        <v>-2.4112927933550465E-2</v>
      </c>
    </row>
    <row r="3256" spans="1:4" outlineLevel="1" x14ac:dyDescent="0.25">
      <c r="A3256" s="194">
        <v>37546</v>
      </c>
      <c r="B3256" s="195">
        <v>879.2</v>
      </c>
      <c r="C3256" s="196">
        <f t="shared" si="100"/>
        <v>1.0223018069347225</v>
      </c>
      <c r="D3256" s="198">
        <f t="shared" si="101"/>
        <v>2.2301806934722501E-2</v>
      </c>
    </row>
    <row r="3257" spans="1:4" outlineLevel="1" x14ac:dyDescent="0.25">
      <c r="A3257" s="194">
        <v>37547</v>
      </c>
      <c r="B3257" s="195">
        <v>884.39</v>
      </c>
      <c r="C3257" s="196">
        <f t="shared" si="100"/>
        <v>1.0059030937215649</v>
      </c>
      <c r="D3257" s="198">
        <f t="shared" si="101"/>
        <v>5.9030937215649448E-3</v>
      </c>
    </row>
    <row r="3258" spans="1:4" outlineLevel="1" x14ac:dyDescent="0.25">
      <c r="A3258" s="194">
        <v>37550</v>
      </c>
      <c r="B3258" s="195">
        <v>899.72</v>
      </c>
      <c r="C3258" s="196">
        <f t="shared" si="100"/>
        <v>1.0173339816144462</v>
      </c>
      <c r="D3258" s="198">
        <f t="shared" si="101"/>
        <v>1.7333981614446214E-2</v>
      </c>
    </row>
    <row r="3259" spans="1:4" outlineLevel="1" x14ac:dyDescent="0.25">
      <c r="A3259" s="194">
        <v>37551</v>
      </c>
      <c r="B3259" s="195">
        <v>890.16</v>
      </c>
      <c r="C3259" s="196">
        <f t="shared" si="100"/>
        <v>0.98937447205797358</v>
      </c>
      <c r="D3259" s="198">
        <f t="shared" si="101"/>
        <v>-1.0625527942026425E-2</v>
      </c>
    </row>
    <row r="3260" spans="1:4" outlineLevel="1" x14ac:dyDescent="0.25">
      <c r="A3260" s="194">
        <v>37552</v>
      </c>
      <c r="B3260" s="195">
        <v>896.14</v>
      </c>
      <c r="C3260" s="196">
        <f t="shared" si="100"/>
        <v>1.0067178934124204</v>
      </c>
      <c r="D3260" s="198">
        <f t="shared" si="101"/>
        <v>6.7178934124203504E-3</v>
      </c>
    </row>
    <row r="3261" spans="1:4" outlineLevel="1" x14ac:dyDescent="0.25">
      <c r="A3261" s="194">
        <v>37553</v>
      </c>
      <c r="B3261" s="195">
        <v>882.5</v>
      </c>
      <c r="C3261" s="196">
        <f t="shared" si="100"/>
        <v>0.98477916396991538</v>
      </c>
      <c r="D3261" s="198">
        <f t="shared" si="101"/>
        <v>-1.5220836030084617E-2</v>
      </c>
    </row>
    <row r="3262" spans="1:4" outlineLevel="1" x14ac:dyDescent="0.25">
      <c r="A3262" s="194">
        <v>37554</v>
      </c>
      <c r="B3262" s="195">
        <v>897.65</v>
      </c>
      <c r="C3262" s="196">
        <f t="shared" si="100"/>
        <v>1.0171671388101984</v>
      </c>
      <c r="D3262" s="198">
        <f t="shared" si="101"/>
        <v>1.7167138810198379E-2</v>
      </c>
    </row>
    <row r="3263" spans="1:4" outlineLevel="1" x14ac:dyDescent="0.25">
      <c r="A3263" s="194">
        <v>37557</v>
      </c>
      <c r="B3263" s="195">
        <v>890.23</v>
      </c>
      <c r="C3263" s="196">
        <f t="shared" si="100"/>
        <v>0.99173397203809954</v>
      </c>
      <c r="D3263" s="198">
        <f t="shared" si="101"/>
        <v>-8.2660279619004573E-3</v>
      </c>
    </row>
    <row r="3264" spans="1:4" outlineLevel="1" x14ac:dyDescent="0.25">
      <c r="A3264" s="194">
        <v>37558</v>
      </c>
      <c r="B3264" s="195">
        <v>882.15</v>
      </c>
      <c r="C3264" s="196">
        <f t="shared" si="100"/>
        <v>0.99092369387686319</v>
      </c>
      <c r="D3264" s="198">
        <f t="shared" si="101"/>
        <v>-9.0763061231368125E-3</v>
      </c>
    </row>
    <row r="3265" spans="1:4" outlineLevel="1" x14ac:dyDescent="0.25">
      <c r="A3265" s="194">
        <v>37559</v>
      </c>
      <c r="B3265" s="195">
        <v>890.71</v>
      </c>
      <c r="C3265" s="196">
        <f t="shared" si="100"/>
        <v>1.0097035651533186</v>
      </c>
      <c r="D3265" s="198">
        <f t="shared" si="101"/>
        <v>9.7035651533186051E-3</v>
      </c>
    </row>
    <row r="3266" spans="1:4" outlineLevel="1" x14ac:dyDescent="0.25">
      <c r="A3266" s="194">
        <v>37560</v>
      </c>
      <c r="B3266" s="195">
        <v>885.76</v>
      </c>
      <c r="C3266" s="196">
        <f t="shared" si="100"/>
        <v>0.99444263565021163</v>
      </c>
      <c r="D3266" s="198">
        <f t="shared" si="101"/>
        <v>-5.557364349788374E-3</v>
      </c>
    </row>
    <row r="3267" spans="1:4" outlineLevel="1" x14ac:dyDescent="0.25">
      <c r="A3267" s="194">
        <v>37561</v>
      </c>
      <c r="B3267" s="195">
        <v>900.96</v>
      </c>
      <c r="C3267" s="196">
        <f t="shared" si="100"/>
        <v>1.0171604046242775</v>
      </c>
      <c r="D3267" s="198">
        <f t="shared" si="101"/>
        <v>1.7160404624277481E-2</v>
      </c>
    </row>
    <row r="3268" spans="1:4" outlineLevel="1" x14ac:dyDescent="0.25">
      <c r="A3268" s="194">
        <v>37564</v>
      </c>
      <c r="B3268" s="195">
        <v>908.35</v>
      </c>
      <c r="C3268" s="196">
        <f t="shared" si="100"/>
        <v>1.0082023619250577</v>
      </c>
      <c r="D3268" s="198">
        <f t="shared" si="101"/>
        <v>8.202361925057744E-3</v>
      </c>
    </row>
    <row r="3269" spans="1:4" outlineLevel="1" x14ac:dyDescent="0.25">
      <c r="A3269" s="194">
        <v>37565</v>
      </c>
      <c r="B3269" s="195">
        <v>915.39</v>
      </c>
      <c r="C3269" s="196">
        <f t="shared" si="100"/>
        <v>1.007750316507954</v>
      </c>
      <c r="D3269" s="198">
        <f t="shared" si="101"/>
        <v>7.7503165079539915E-3</v>
      </c>
    </row>
    <row r="3270" spans="1:4" outlineLevel="1" x14ac:dyDescent="0.25">
      <c r="A3270" s="194">
        <v>37566</v>
      </c>
      <c r="B3270" s="195">
        <v>923.76</v>
      </c>
      <c r="C3270" s="196">
        <f t="shared" si="100"/>
        <v>1.0091436436928523</v>
      </c>
      <c r="D3270" s="198">
        <f t="shared" si="101"/>
        <v>9.1436436928522546E-3</v>
      </c>
    </row>
    <row r="3271" spans="1:4" outlineLevel="1" x14ac:dyDescent="0.25">
      <c r="A3271" s="194">
        <v>37567</v>
      </c>
      <c r="B3271" s="195">
        <v>902.65</v>
      </c>
      <c r="C3271" s="196">
        <f t="shared" si="100"/>
        <v>0.97714774400277127</v>
      </c>
      <c r="D3271" s="198">
        <f t="shared" si="101"/>
        <v>-2.2852255997228732E-2</v>
      </c>
    </row>
    <row r="3272" spans="1:4" outlineLevel="1" x14ac:dyDescent="0.25">
      <c r="A3272" s="194">
        <v>37568</v>
      </c>
      <c r="B3272" s="195">
        <v>894.74</v>
      </c>
      <c r="C3272" s="196">
        <f t="shared" si="100"/>
        <v>0.99123691353237697</v>
      </c>
      <c r="D3272" s="198">
        <f t="shared" si="101"/>
        <v>-8.7630864676230269E-3</v>
      </c>
    </row>
    <row r="3273" spans="1:4" outlineLevel="1" x14ac:dyDescent="0.25">
      <c r="A3273" s="194">
        <v>37571</v>
      </c>
      <c r="B3273" s="195">
        <v>876.19</v>
      </c>
      <c r="C3273" s="196">
        <f t="shared" si="100"/>
        <v>0.97926772023157571</v>
      </c>
      <c r="D3273" s="198">
        <f t="shared" si="101"/>
        <v>-2.0732279768424289E-2</v>
      </c>
    </row>
    <row r="3274" spans="1:4" outlineLevel="1" x14ac:dyDescent="0.25">
      <c r="A3274" s="194">
        <v>37572</v>
      </c>
      <c r="B3274" s="195">
        <v>882.95</v>
      </c>
      <c r="C3274" s="196">
        <f t="shared" si="100"/>
        <v>1.0077152215843594</v>
      </c>
      <c r="D3274" s="198">
        <f t="shared" si="101"/>
        <v>7.7152215843594441E-3</v>
      </c>
    </row>
    <row r="3275" spans="1:4" outlineLevel="1" x14ac:dyDescent="0.25">
      <c r="A3275" s="194">
        <v>37573</v>
      </c>
      <c r="B3275" s="195">
        <v>882.53</v>
      </c>
      <c r="C3275" s="196">
        <f t="shared" si="100"/>
        <v>0.99952432187553086</v>
      </c>
      <c r="D3275" s="198">
        <f t="shared" si="101"/>
        <v>-4.756781244691366E-4</v>
      </c>
    </row>
    <row r="3276" spans="1:4" outlineLevel="1" x14ac:dyDescent="0.25">
      <c r="A3276" s="194">
        <v>37574</v>
      </c>
      <c r="B3276" s="195">
        <v>904.27</v>
      </c>
      <c r="C3276" s="196">
        <f t="shared" si="100"/>
        <v>1.0246337234994845</v>
      </c>
      <c r="D3276" s="198">
        <f t="shared" si="101"/>
        <v>2.463372349948445E-2</v>
      </c>
    </row>
    <row r="3277" spans="1:4" outlineLevel="1" x14ac:dyDescent="0.25">
      <c r="A3277" s="194">
        <v>37575</v>
      </c>
      <c r="B3277" s="195">
        <v>909.83</v>
      </c>
      <c r="C3277" s="196">
        <f t="shared" si="100"/>
        <v>1.0061486060579252</v>
      </c>
      <c r="D3277" s="198">
        <f t="shared" si="101"/>
        <v>6.1486060579252211E-3</v>
      </c>
    </row>
    <row r="3278" spans="1:4" outlineLevel="1" x14ac:dyDescent="0.25">
      <c r="A3278" s="194">
        <v>37578</v>
      </c>
      <c r="B3278" s="195">
        <v>900.36</v>
      </c>
      <c r="C3278" s="196">
        <f t="shared" si="100"/>
        <v>0.98959146214127913</v>
      </c>
      <c r="D3278" s="198">
        <f t="shared" si="101"/>
        <v>-1.0408537858720868E-2</v>
      </c>
    </row>
    <row r="3279" spans="1:4" outlineLevel="1" x14ac:dyDescent="0.25">
      <c r="A3279" s="194">
        <v>37579</v>
      </c>
      <c r="B3279" s="195">
        <v>896.74</v>
      </c>
      <c r="C3279" s="196">
        <f t="shared" si="100"/>
        <v>0.99597938602336844</v>
      </c>
      <c r="D3279" s="198">
        <f t="shared" si="101"/>
        <v>-4.0206139766315596E-3</v>
      </c>
    </row>
    <row r="3280" spans="1:4" outlineLevel="1" x14ac:dyDescent="0.25">
      <c r="A3280" s="194">
        <v>37580</v>
      </c>
      <c r="B3280" s="195">
        <v>914.15</v>
      </c>
      <c r="C3280" s="196">
        <f t="shared" si="100"/>
        <v>1.0194147690523452</v>
      </c>
      <c r="D3280" s="198">
        <f t="shared" si="101"/>
        <v>1.9414769052345182E-2</v>
      </c>
    </row>
    <row r="3281" spans="1:4" outlineLevel="1" x14ac:dyDescent="0.25">
      <c r="A3281" s="194">
        <v>37581</v>
      </c>
      <c r="B3281" s="195">
        <v>933.76</v>
      </c>
      <c r="C3281" s="196">
        <f t="shared" si="100"/>
        <v>1.0214516217250997</v>
      </c>
      <c r="D3281" s="198">
        <f t="shared" si="101"/>
        <v>2.1451621725099734E-2</v>
      </c>
    </row>
    <row r="3282" spans="1:4" outlineLevel="1" x14ac:dyDescent="0.25">
      <c r="A3282" s="194">
        <v>37582</v>
      </c>
      <c r="B3282" s="195">
        <v>930.55</v>
      </c>
      <c r="C3282" s="196">
        <f t="shared" si="100"/>
        <v>0.99656228581220008</v>
      </c>
      <c r="D3282" s="198">
        <f t="shared" si="101"/>
        <v>-3.4377141877999229E-3</v>
      </c>
    </row>
    <row r="3283" spans="1:4" outlineLevel="1" x14ac:dyDescent="0.25">
      <c r="A3283" s="194">
        <v>37585</v>
      </c>
      <c r="B3283" s="195">
        <v>932.87</v>
      </c>
      <c r="C3283" s="196">
        <f t="shared" si="100"/>
        <v>1.0024931492128313</v>
      </c>
      <c r="D3283" s="198">
        <f t="shared" si="101"/>
        <v>2.4931492128312804E-3</v>
      </c>
    </row>
    <row r="3284" spans="1:4" outlineLevel="1" x14ac:dyDescent="0.25">
      <c r="A3284" s="194">
        <v>37586</v>
      </c>
      <c r="B3284" s="195">
        <v>913.31</v>
      </c>
      <c r="C3284" s="196">
        <f t="shared" si="100"/>
        <v>0.97903244825109603</v>
      </c>
      <c r="D3284" s="198">
        <f t="shared" si="101"/>
        <v>-2.0967551748903968E-2</v>
      </c>
    </row>
    <row r="3285" spans="1:4" outlineLevel="1" x14ac:dyDescent="0.25">
      <c r="A3285" s="194">
        <v>37587</v>
      </c>
      <c r="B3285" s="195">
        <v>938.87</v>
      </c>
      <c r="C3285" s="196">
        <f t="shared" si="100"/>
        <v>1.0279861164336317</v>
      </c>
      <c r="D3285" s="198">
        <f t="shared" si="101"/>
        <v>2.7986116433631691E-2</v>
      </c>
    </row>
    <row r="3286" spans="1:4" outlineLevel="1" x14ac:dyDescent="0.25">
      <c r="A3286" s="194">
        <v>37589</v>
      </c>
      <c r="B3286" s="195">
        <v>936.31</v>
      </c>
      <c r="C3286" s="196">
        <f t="shared" si="100"/>
        <v>0.99727331792473928</v>
      </c>
      <c r="D3286" s="198">
        <f t="shared" si="101"/>
        <v>-2.7266820752607224E-3</v>
      </c>
    </row>
    <row r="3287" spans="1:4" outlineLevel="1" x14ac:dyDescent="0.25">
      <c r="A3287" s="194">
        <v>37592</v>
      </c>
      <c r="B3287" s="195">
        <v>934.53</v>
      </c>
      <c r="C3287" s="196">
        <f t="shared" si="100"/>
        <v>0.99809892022941127</v>
      </c>
      <c r="D3287" s="198">
        <f t="shared" si="101"/>
        <v>-1.9010797705887317E-3</v>
      </c>
    </row>
    <row r="3288" spans="1:4" outlineLevel="1" x14ac:dyDescent="0.25">
      <c r="A3288" s="194">
        <v>37593</v>
      </c>
      <c r="B3288" s="195">
        <v>920.75</v>
      </c>
      <c r="C3288" s="196">
        <f t="shared" si="100"/>
        <v>0.98525461996939645</v>
      </c>
      <c r="D3288" s="198">
        <f t="shared" si="101"/>
        <v>-1.474538003060355E-2</v>
      </c>
    </row>
    <row r="3289" spans="1:4" outlineLevel="1" x14ac:dyDescent="0.25">
      <c r="A3289" s="194">
        <v>37594</v>
      </c>
      <c r="B3289" s="195">
        <v>917.58</v>
      </c>
      <c r="C3289" s="196">
        <f t="shared" si="100"/>
        <v>0.99655715449361937</v>
      </c>
      <c r="D3289" s="198">
        <f t="shared" si="101"/>
        <v>-3.4428455063806318E-3</v>
      </c>
    </row>
    <row r="3290" spans="1:4" outlineLevel="1" x14ac:dyDescent="0.25">
      <c r="A3290" s="194">
        <v>37595</v>
      </c>
      <c r="B3290" s="195">
        <v>906.55</v>
      </c>
      <c r="C3290" s="196">
        <f t="shared" si="100"/>
        <v>0.98797924976568796</v>
      </c>
      <c r="D3290" s="198">
        <f t="shared" si="101"/>
        <v>-1.2020750234312039E-2</v>
      </c>
    </row>
    <row r="3291" spans="1:4" outlineLevel="1" x14ac:dyDescent="0.25">
      <c r="A3291" s="194">
        <v>37596</v>
      </c>
      <c r="B3291" s="195">
        <v>912.23</v>
      </c>
      <c r="C3291" s="196">
        <f t="shared" si="100"/>
        <v>1.0062655121063373</v>
      </c>
      <c r="D3291" s="198">
        <f t="shared" si="101"/>
        <v>6.2655121063373009E-3</v>
      </c>
    </row>
    <row r="3292" spans="1:4" outlineLevel="1" x14ac:dyDescent="0.25">
      <c r="A3292" s="194">
        <v>37599</v>
      </c>
      <c r="B3292" s="195">
        <v>892</v>
      </c>
      <c r="C3292" s="196">
        <f t="shared" si="100"/>
        <v>0.97782357519485219</v>
      </c>
      <c r="D3292" s="198">
        <f t="shared" si="101"/>
        <v>-2.217642480514781E-2</v>
      </c>
    </row>
    <row r="3293" spans="1:4" outlineLevel="1" x14ac:dyDescent="0.25">
      <c r="A3293" s="194">
        <v>37600</v>
      </c>
      <c r="B3293" s="195">
        <v>904.45</v>
      </c>
      <c r="C3293" s="196">
        <f t="shared" ref="C3293:C3356" si="102">B3293/B3292</f>
        <v>1.013957399103139</v>
      </c>
      <c r="D3293" s="198">
        <f t="shared" ref="D3293:D3356" si="103">C3293-1</f>
        <v>1.3957399103138979E-2</v>
      </c>
    </row>
    <row r="3294" spans="1:4" outlineLevel="1" x14ac:dyDescent="0.25">
      <c r="A3294" s="194">
        <v>37601</v>
      </c>
      <c r="B3294" s="195">
        <v>904.96</v>
      </c>
      <c r="C3294" s="196">
        <f t="shared" si="102"/>
        <v>1.0005638786002542</v>
      </c>
      <c r="D3294" s="198">
        <f t="shared" si="103"/>
        <v>5.6387860025419734E-4</v>
      </c>
    </row>
    <row r="3295" spans="1:4" outlineLevel="1" x14ac:dyDescent="0.25">
      <c r="A3295" s="194">
        <v>37602</v>
      </c>
      <c r="B3295" s="195">
        <v>901.58</v>
      </c>
      <c r="C3295" s="196">
        <f t="shared" si="102"/>
        <v>0.99626502828854313</v>
      </c>
      <c r="D3295" s="198">
        <f t="shared" si="103"/>
        <v>-3.7349717114568692E-3</v>
      </c>
    </row>
    <row r="3296" spans="1:4" outlineLevel="1" x14ac:dyDescent="0.25">
      <c r="A3296" s="194">
        <v>37603</v>
      </c>
      <c r="B3296" s="195">
        <v>889.48</v>
      </c>
      <c r="C3296" s="196">
        <f t="shared" si="102"/>
        <v>0.98657911666186027</v>
      </c>
      <c r="D3296" s="198">
        <f t="shared" si="103"/>
        <v>-1.3420883338139733E-2</v>
      </c>
    </row>
    <row r="3297" spans="1:4" outlineLevel="1" x14ac:dyDescent="0.25">
      <c r="A3297" s="194">
        <v>37606</v>
      </c>
      <c r="B3297" s="195">
        <v>910.4</v>
      </c>
      <c r="C3297" s="196">
        <f t="shared" si="102"/>
        <v>1.0235193596258487</v>
      </c>
      <c r="D3297" s="198">
        <f t="shared" si="103"/>
        <v>2.3519359625848724E-2</v>
      </c>
    </row>
    <row r="3298" spans="1:4" outlineLevel="1" x14ac:dyDescent="0.25">
      <c r="A3298" s="194">
        <v>37607</v>
      </c>
      <c r="B3298" s="195">
        <v>902.99</v>
      </c>
      <c r="C3298" s="196">
        <f t="shared" si="102"/>
        <v>0.99186072056239016</v>
      </c>
      <c r="D3298" s="198">
        <f t="shared" si="103"/>
        <v>-8.1392794376098365E-3</v>
      </c>
    </row>
    <row r="3299" spans="1:4" outlineLevel="1" x14ac:dyDescent="0.25">
      <c r="A3299" s="194">
        <v>37608</v>
      </c>
      <c r="B3299" s="195">
        <v>891.12</v>
      </c>
      <c r="C3299" s="196">
        <f t="shared" si="102"/>
        <v>0.98685478244498837</v>
      </c>
      <c r="D3299" s="198">
        <f t="shared" si="103"/>
        <v>-1.3145217555011635E-2</v>
      </c>
    </row>
    <row r="3300" spans="1:4" outlineLevel="1" x14ac:dyDescent="0.25">
      <c r="A3300" s="194">
        <v>37609</v>
      </c>
      <c r="B3300" s="195">
        <v>884.25</v>
      </c>
      <c r="C3300" s="196">
        <f t="shared" si="102"/>
        <v>0.99229060059251284</v>
      </c>
      <c r="D3300" s="198">
        <f t="shared" si="103"/>
        <v>-7.7093994074871608E-3</v>
      </c>
    </row>
    <row r="3301" spans="1:4" outlineLevel="1" x14ac:dyDescent="0.25">
      <c r="A3301" s="194">
        <v>37610</v>
      </c>
      <c r="B3301" s="195">
        <v>895.76</v>
      </c>
      <c r="C3301" s="196">
        <f t="shared" si="102"/>
        <v>1.0130166808029404</v>
      </c>
      <c r="D3301" s="198">
        <f t="shared" si="103"/>
        <v>1.3016680802940384E-2</v>
      </c>
    </row>
    <row r="3302" spans="1:4" outlineLevel="1" x14ac:dyDescent="0.25">
      <c r="A3302" s="194">
        <v>37613</v>
      </c>
      <c r="B3302" s="195">
        <v>897.38</v>
      </c>
      <c r="C3302" s="196">
        <f t="shared" si="102"/>
        <v>1.001808520139323</v>
      </c>
      <c r="D3302" s="198">
        <f t="shared" si="103"/>
        <v>1.8085201393229777E-3</v>
      </c>
    </row>
    <row r="3303" spans="1:4" outlineLevel="1" x14ac:dyDescent="0.25">
      <c r="A3303" s="194">
        <v>37614</v>
      </c>
      <c r="B3303" s="195">
        <v>892.47</v>
      </c>
      <c r="C3303" s="196">
        <f t="shared" si="102"/>
        <v>0.99452851634758965</v>
      </c>
      <c r="D3303" s="198">
        <f t="shared" si="103"/>
        <v>-5.4714836524103472E-3</v>
      </c>
    </row>
    <row r="3304" spans="1:4" outlineLevel="1" x14ac:dyDescent="0.25">
      <c r="A3304" s="194">
        <v>37616</v>
      </c>
      <c r="B3304" s="195">
        <v>889.66</v>
      </c>
      <c r="C3304" s="196">
        <f t="shared" si="102"/>
        <v>0.99685143478212146</v>
      </c>
      <c r="D3304" s="198">
        <f t="shared" si="103"/>
        <v>-3.1485652178785406E-3</v>
      </c>
    </row>
    <row r="3305" spans="1:4" outlineLevel="1" x14ac:dyDescent="0.25">
      <c r="A3305" s="194">
        <v>37617</v>
      </c>
      <c r="B3305" s="195">
        <v>875.4</v>
      </c>
      <c r="C3305" s="196">
        <f t="shared" si="102"/>
        <v>0.9839714048063305</v>
      </c>
      <c r="D3305" s="198">
        <f t="shared" si="103"/>
        <v>-1.6028595193669504E-2</v>
      </c>
    </row>
    <row r="3306" spans="1:4" outlineLevel="1" x14ac:dyDescent="0.25">
      <c r="A3306" s="194">
        <v>37620</v>
      </c>
      <c r="B3306" s="195">
        <v>879.39</v>
      </c>
      <c r="C3306" s="196">
        <f t="shared" si="102"/>
        <v>1.0045579163810829</v>
      </c>
      <c r="D3306" s="198">
        <f t="shared" si="103"/>
        <v>4.5579163810829382E-3</v>
      </c>
    </row>
    <row r="3307" spans="1:4" outlineLevel="1" x14ac:dyDescent="0.25">
      <c r="A3307" s="194">
        <v>37621</v>
      </c>
      <c r="B3307" s="195">
        <v>879.82</v>
      </c>
      <c r="C3307" s="196">
        <f t="shared" si="102"/>
        <v>1.0004889753124326</v>
      </c>
      <c r="D3307" s="198">
        <f t="shared" si="103"/>
        <v>4.8897531243263792E-4</v>
      </c>
    </row>
    <row r="3308" spans="1:4" outlineLevel="1" x14ac:dyDescent="0.25">
      <c r="A3308" s="194">
        <v>37623</v>
      </c>
      <c r="B3308" s="195">
        <v>909.03</v>
      </c>
      <c r="C3308" s="196">
        <f t="shared" si="102"/>
        <v>1.0331999727216929</v>
      </c>
      <c r="D3308" s="198">
        <f t="shared" si="103"/>
        <v>3.319997272169295E-2</v>
      </c>
    </row>
    <row r="3309" spans="1:4" outlineLevel="1" x14ac:dyDescent="0.25">
      <c r="A3309" s="194">
        <v>37624</v>
      </c>
      <c r="B3309" s="195">
        <v>908.59</v>
      </c>
      <c r="C3309" s="196">
        <f t="shared" si="102"/>
        <v>0.99951596756982719</v>
      </c>
      <c r="D3309" s="198">
        <f t="shared" si="103"/>
        <v>-4.8403243017280939E-4</v>
      </c>
    </row>
    <row r="3310" spans="1:4" outlineLevel="1" x14ac:dyDescent="0.25">
      <c r="A3310" s="194">
        <v>37627</v>
      </c>
      <c r="B3310" s="195">
        <v>929.01</v>
      </c>
      <c r="C3310" s="196">
        <f t="shared" si="102"/>
        <v>1.0224743833852452</v>
      </c>
      <c r="D3310" s="198">
        <f t="shared" si="103"/>
        <v>2.2474383385245211E-2</v>
      </c>
    </row>
    <row r="3311" spans="1:4" outlineLevel="1" x14ac:dyDescent="0.25">
      <c r="A3311" s="194">
        <v>37628</v>
      </c>
      <c r="B3311" s="195">
        <v>922.93</v>
      </c>
      <c r="C3311" s="196">
        <f t="shared" si="102"/>
        <v>0.99345539875781741</v>
      </c>
      <c r="D3311" s="198">
        <f t="shared" si="103"/>
        <v>-6.5446012421825905E-3</v>
      </c>
    </row>
    <row r="3312" spans="1:4" outlineLevel="1" x14ac:dyDescent="0.25">
      <c r="A3312" s="194">
        <v>37629</v>
      </c>
      <c r="B3312" s="195">
        <v>909.93</v>
      </c>
      <c r="C3312" s="196">
        <f t="shared" si="102"/>
        <v>0.98591442471260005</v>
      </c>
      <c r="D3312" s="198">
        <f t="shared" si="103"/>
        <v>-1.4085575287399954E-2</v>
      </c>
    </row>
    <row r="3313" spans="1:4" outlineLevel="1" x14ac:dyDescent="0.25">
      <c r="A3313" s="194">
        <v>37630</v>
      </c>
      <c r="B3313" s="195">
        <v>927.57</v>
      </c>
      <c r="C3313" s="196">
        <f t="shared" si="102"/>
        <v>1.0193861066235865</v>
      </c>
      <c r="D3313" s="198">
        <f t="shared" si="103"/>
        <v>1.938610662358653E-2</v>
      </c>
    </row>
    <row r="3314" spans="1:4" outlineLevel="1" x14ac:dyDescent="0.25">
      <c r="A3314" s="194">
        <v>37631</v>
      </c>
      <c r="B3314" s="195">
        <v>927.57</v>
      </c>
      <c r="C3314" s="196">
        <f t="shared" si="102"/>
        <v>1</v>
      </c>
      <c r="D3314" s="198">
        <f t="shared" si="103"/>
        <v>0</v>
      </c>
    </row>
    <row r="3315" spans="1:4" outlineLevel="1" x14ac:dyDescent="0.25">
      <c r="A3315" s="194">
        <v>37634</v>
      </c>
      <c r="B3315" s="195">
        <v>926.26</v>
      </c>
      <c r="C3315" s="196">
        <f t="shared" si="102"/>
        <v>0.9985877076662677</v>
      </c>
      <c r="D3315" s="198">
        <f t="shared" si="103"/>
        <v>-1.4122923337323012E-3</v>
      </c>
    </row>
    <row r="3316" spans="1:4" outlineLevel="1" x14ac:dyDescent="0.25">
      <c r="A3316" s="194">
        <v>37635</v>
      </c>
      <c r="B3316" s="195">
        <v>931.66</v>
      </c>
      <c r="C3316" s="196">
        <f t="shared" si="102"/>
        <v>1.0058298965733163</v>
      </c>
      <c r="D3316" s="198">
        <f t="shared" si="103"/>
        <v>5.8298965733163399E-3</v>
      </c>
    </row>
    <row r="3317" spans="1:4" outlineLevel="1" x14ac:dyDescent="0.25">
      <c r="A3317" s="194">
        <v>37636</v>
      </c>
      <c r="B3317" s="195">
        <v>918.22</v>
      </c>
      <c r="C3317" s="196">
        <f t="shared" si="102"/>
        <v>0.98557413648755987</v>
      </c>
      <c r="D3317" s="198">
        <f t="shared" si="103"/>
        <v>-1.4425863512440129E-2</v>
      </c>
    </row>
    <row r="3318" spans="1:4" outlineLevel="1" x14ac:dyDescent="0.25">
      <c r="A3318" s="194">
        <v>37637</v>
      </c>
      <c r="B3318" s="195">
        <v>914.6</v>
      </c>
      <c r="C3318" s="196">
        <f t="shared" si="102"/>
        <v>0.9960575896843894</v>
      </c>
      <c r="D3318" s="198">
        <f t="shared" si="103"/>
        <v>-3.9424103156106005E-3</v>
      </c>
    </row>
    <row r="3319" spans="1:4" outlineLevel="1" x14ac:dyDescent="0.25">
      <c r="A3319" s="194">
        <v>37638</v>
      </c>
      <c r="B3319" s="195">
        <v>901.78</v>
      </c>
      <c r="C3319" s="196">
        <f t="shared" si="102"/>
        <v>0.98598294336321879</v>
      </c>
      <c r="D3319" s="198">
        <f t="shared" si="103"/>
        <v>-1.4017056636781211E-2</v>
      </c>
    </row>
    <row r="3320" spans="1:4" outlineLevel="1" x14ac:dyDescent="0.25">
      <c r="A3320" s="194">
        <v>37642</v>
      </c>
      <c r="B3320" s="195">
        <v>887.62</v>
      </c>
      <c r="C3320" s="196">
        <f t="shared" si="102"/>
        <v>0.98429772228259671</v>
      </c>
      <c r="D3320" s="198">
        <f t="shared" si="103"/>
        <v>-1.570227771740329E-2</v>
      </c>
    </row>
    <row r="3321" spans="1:4" outlineLevel="1" x14ac:dyDescent="0.25">
      <c r="A3321" s="194">
        <v>37643</v>
      </c>
      <c r="B3321" s="195">
        <v>878.36</v>
      </c>
      <c r="C3321" s="196">
        <f t="shared" si="102"/>
        <v>0.98956760776007757</v>
      </c>
      <c r="D3321" s="198">
        <f t="shared" si="103"/>
        <v>-1.0432392239922428E-2</v>
      </c>
    </row>
    <row r="3322" spans="1:4" outlineLevel="1" x14ac:dyDescent="0.25">
      <c r="A3322" s="194">
        <v>37644</v>
      </c>
      <c r="B3322" s="195">
        <v>887.34</v>
      </c>
      <c r="C3322" s="196">
        <f t="shared" si="102"/>
        <v>1.0102235985245229</v>
      </c>
      <c r="D3322" s="198">
        <f t="shared" si="103"/>
        <v>1.0223598524522926E-2</v>
      </c>
    </row>
    <row r="3323" spans="1:4" outlineLevel="1" x14ac:dyDescent="0.25">
      <c r="A3323" s="194">
        <v>37645</v>
      </c>
      <c r="B3323" s="195">
        <v>861.4</v>
      </c>
      <c r="C3323" s="196">
        <f t="shared" si="102"/>
        <v>0.97076656073207557</v>
      </c>
      <c r="D3323" s="198">
        <f t="shared" si="103"/>
        <v>-2.9233439267924433E-2</v>
      </c>
    </row>
    <row r="3324" spans="1:4" outlineLevel="1" x14ac:dyDescent="0.25">
      <c r="A3324" s="194">
        <v>37648</v>
      </c>
      <c r="B3324" s="195">
        <v>847.48</v>
      </c>
      <c r="C3324" s="196">
        <f t="shared" si="102"/>
        <v>0.98384026004179248</v>
      </c>
      <c r="D3324" s="198">
        <f t="shared" si="103"/>
        <v>-1.615973995820752E-2</v>
      </c>
    </row>
    <row r="3325" spans="1:4" outlineLevel="1" x14ac:dyDescent="0.25">
      <c r="A3325" s="194">
        <v>37649</v>
      </c>
      <c r="B3325" s="195">
        <v>858.54</v>
      </c>
      <c r="C3325" s="196">
        <f t="shared" si="102"/>
        <v>1.0130504554679756</v>
      </c>
      <c r="D3325" s="198">
        <f t="shared" si="103"/>
        <v>1.3050455467975564E-2</v>
      </c>
    </row>
    <row r="3326" spans="1:4" outlineLevel="1" x14ac:dyDescent="0.25">
      <c r="A3326" s="194">
        <v>37650</v>
      </c>
      <c r="B3326" s="195">
        <v>864.36</v>
      </c>
      <c r="C3326" s="196">
        <f t="shared" si="102"/>
        <v>1.0067789503109932</v>
      </c>
      <c r="D3326" s="198">
        <f t="shared" si="103"/>
        <v>6.7789503109931815E-3</v>
      </c>
    </row>
    <row r="3327" spans="1:4" outlineLevel="1" x14ac:dyDescent="0.25">
      <c r="A3327" s="194">
        <v>37651</v>
      </c>
      <c r="B3327" s="195">
        <v>844.61</v>
      </c>
      <c r="C3327" s="196">
        <f t="shared" si="102"/>
        <v>0.97715072423527238</v>
      </c>
      <c r="D3327" s="198">
        <f t="shared" si="103"/>
        <v>-2.2849275764727617E-2</v>
      </c>
    </row>
    <row r="3328" spans="1:4" outlineLevel="1" x14ac:dyDescent="0.25">
      <c r="A3328" s="194">
        <v>37652</v>
      </c>
      <c r="B3328" s="195">
        <v>855.7</v>
      </c>
      <c r="C3328" s="196">
        <f t="shared" si="102"/>
        <v>1.013130320502954</v>
      </c>
      <c r="D3328" s="198">
        <f t="shared" si="103"/>
        <v>1.313032050295404E-2</v>
      </c>
    </row>
    <row r="3329" spans="1:4" outlineLevel="1" x14ac:dyDescent="0.25">
      <c r="A3329" s="194">
        <v>37655</v>
      </c>
      <c r="B3329" s="195">
        <v>860.32</v>
      </c>
      <c r="C3329" s="196">
        <f t="shared" si="102"/>
        <v>1.0053990884655837</v>
      </c>
      <c r="D3329" s="198">
        <f t="shared" si="103"/>
        <v>5.3990884655836791E-3</v>
      </c>
    </row>
    <row r="3330" spans="1:4" outlineLevel="1" x14ac:dyDescent="0.25">
      <c r="A3330" s="194">
        <v>37656</v>
      </c>
      <c r="B3330" s="195">
        <v>848.2</v>
      </c>
      <c r="C3330" s="196">
        <f t="shared" si="102"/>
        <v>0.98591221870931744</v>
      </c>
      <c r="D3330" s="198">
        <f t="shared" si="103"/>
        <v>-1.4087781290682555E-2</v>
      </c>
    </row>
    <row r="3331" spans="1:4" outlineLevel="1" x14ac:dyDescent="0.25">
      <c r="A3331" s="194">
        <v>37657</v>
      </c>
      <c r="B3331" s="195">
        <v>843.59</v>
      </c>
      <c r="C3331" s="196">
        <f t="shared" si="102"/>
        <v>0.99456496109408155</v>
      </c>
      <c r="D3331" s="198">
        <f t="shared" si="103"/>
        <v>-5.4350389059184545E-3</v>
      </c>
    </row>
    <row r="3332" spans="1:4" outlineLevel="1" x14ac:dyDescent="0.25">
      <c r="A3332" s="194">
        <v>37658</v>
      </c>
      <c r="B3332" s="195">
        <v>838.15</v>
      </c>
      <c r="C3332" s="196">
        <f t="shared" si="102"/>
        <v>0.99355136974122493</v>
      </c>
      <c r="D3332" s="198">
        <f t="shared" si="103"/>
        <v>-6.4486302587750677E-3</v>
      </c>
    </row>
    <row r="3333" spans="1:4" outlineLevel="1" x14ac:dyDescent="0.25">
      <c r="A3333" s="194">
        <v>37659</v>
      </c>
      <c r="B3333" s="195">
        <v>829.69</v>
      </c>
      <c r="C3333" s="196">
        <f t="shared" si="102"/>
        <v>0.98990634134701438</v>
      </c>
      <c r="D3333" s="198">
        <f t="shared" si="103"/>
        <v>-1.0093658652985615E-2</v>
      </c>
    </row>
    <row r="3334" spans="1:4" outlineLevel="1" x14ac:dyDescent="0.25">
      <c r="A3334" s="194">
        <v>37662</v>
      </c>
      <c r="B3334" s="195">
        <v>835.97</v>
      </c>
      <c r="C3334" s="196">
        <f t="shared" si="102"/>
        <v>1.0075690920705322</v>
      </c>
      <c r="D3334" s="198">
        <f t="shared" si="103"/>
        <v>7.5690920705322462E-3</v>
      </c>
    </row>
    <row r="3335" spans="1:4" outlineLevel="1" x14ac:dyDescent="0.25">
      <c r="A3335" s="194">
        <v>37663</v>
      </c>
      <c r="B3335" s="195">
        <v>829.2</v>
      </c>
      <c r="C3335" s="196">
        <f t="shared" si="102"/>
        <v>0.99190162326399278</v>
      </c>
      <c r="D3335" s="198">
        <f t="shared" si="103"/>
        <v>-8.0983767360072179E-3</v>
      </c>
    </row>
    <row r="3336" spans="1:4" outlineLevel="1" x14ac:dyDescent="0.25">
      <c r="A3336" s="194">
        <v>37664</v>
      </c>
      <c r="B3336" s="195">
        <v>818.68</v>
      </c>
      <c r="C3336" s="196">
        <f t="shared" si="102"/>
        <v>0.98731307284129266</v>
      </c>
      <c r="D3336" s="198">
        <f t="shared" si="103"/>
        <v>-1.268692715870734E-2</v>
      </c>
    </row>
    <row r="3337" spans="1:4" outlineLevel="1" x14ac:dyDescent="0.25">
      <c r="A3337" s="194">
        <v>37665</v>
      </c>
      <c r="B3337" s="195">
        <v>817.37</v>
      </c>
      <c r="C3337" s="196">
        <f t="shared" si="102"/>
        <v>0.99839986319441054</v>
      </c>
      <c r="D3337" s="198">
        <f t="shared" si="103"/>
        <v>-1.6001368055894583E-3</v>
      </c>
    </row>
    <row r="3338" spans="1:4" outlineLevel="1" x14ac:dyDescent="0.25">
      <c r="A3338" s="194">
        <v>37666</v>
      </c>
      <c r="B3338" s="195">
        <v>834.89</v>
      </c>
      <c r="C3338" s="196">
        <f t="shared" si="102"/>
        <v>1.0214346012209892</v>
      </c>
      <c r="D3338" s="198">
        <f t="shared" si="103"/>
        <v>2.1434601220989169E-2</v>
      </c>
    </row>
    <row r="3339" spans="1:4" outlineLevel="1" x14ac:dyDescent="0.25">
      <c r="A3339" s="194">
        <v>37670</v>
      </c>
      <c r="B3339" s="195">
        <v>851.17</v>
      </c>
      <c r="C3339" s="196">
        <f t="shared" si="102"/>
        <v>1.0194995747942843</v>
      </c>
      <c r="D3339" s="198">
        <f t="shared" si="103"/>
        <v>1.9499574794284324E-2</v>
      </c>
    </row>
    <row r="3340" spans="1:4" outlineLevel="1" x14ac:dyDescent="0.25">
      <c r="A3340" s="194">
        <v>37671</v>
      </c>
      <c r="B3340" s="195">
        <v>845.13</v>
      </c>
      <c r="C3340" s="196">
        <f t="shared" si="102"/>
        <v>0.99290388524031636</v>
      </c>
      <c r="D3340" s="198">
        <f t="shared" si="103"/>
        <v>-7.096114759683636E-3</v>
      </c>
    </row>
    <row r="3341" spans="1:4" outlineLevel="1" x14ac:dyDescent="0.25">
      <c r="A3341" s="194">
        <v>37672</v>
      </c>
      <c r="B3341" s="195">
        <v>837.1</v>
      </c>
      <c r="C3341" s="196">
        <f t="shared" si="102"/>
        <v>0.99049850318885857</v>
      </c>
      <c r="D3341" s="198">
        <f t="shared" si="103"/>
        <v>-9.50149681114143E-3</v>
      </c>
    </row>
    <row r="3342" spans="1:4" outlineLevel="1" x14ac:dyDescent="0.25">
      <c r="A3342" s="194">
        <v>37673</v>
      </c>
      <c r="B3342" s="195">
        <v>848.17</v>
      </c>
      <c r="C3342" s="196">
        <f t="shared" si="102"/>
        <v>1.013224226496237</v>
      </c>
      <c r="D3342" s="198">
        <f t="shared" si="103"/>
        <v>1.3224226496237002E-2</v>
      </c>
    </row>
    <row r="3343" spans="1:4" outlineLevel="1" x14ac:dyDescent="0.25">
      <c r="A3343" s="194">
        <v>37676</v>
      </c>
      <c r="B3343" s="195">
        <v>832.58</v>
      </c>
      <c r="C3343" s="196">
        <f t="shared" si="102"/>
        <v>0.98161925085772905</v>
      </c>
      <c r="D3343" s="198">
        <f t="shared" si="103"/>
        <v>-1.8380749142270947E-2</v>
      </c>
    </row>
    <row r="3344" spans="1:4" outlineLevel="1" x14ac:dyDescent="0.25">
      <c r="A3344" s="194">
        <v>37677</v>
      </c>
      <c r="B3344" s="195">
        <v>838.57</v>
      </c>
      <c r="C3344" s="196">
        <f t="shared" si="102"/>
        <v>1.0071945038314636</v>
      </c>
      <c r="D3344" s="198">
        <f t="shared" si="103"/>
        <v>7.1945038314635834E-3</v>
      </c>
    </row>
    <row r="3345" spans="1:4" outlineLevel="1" x14ac:dyDescent="0.25">
      <c r="A3345" s="194">
        <v>37678</v>
      </c>
      <c r="B3345" s="195">
        <v>827.55</v>
      </c>
      <c r="C3345" s="196">
        <f t="shared" si="102"/>
        <v>0.986858580679013</v>
      </c>
      <c r="D3345" s="198">
        <f t="shared" si="103"/>
        <v>-1.3141419320987002E-2</v>
      </c>
    </row>
    <row r="3346" spans="1:4" outlineLevel="1" x14ac:dyDescent="0.25">
      <c r="A3346" s="194">
        <v>37679</v>
      </c>
      <c r="B3346" s="195">
        <v>837.28</v>
      </c>
      <c r="C3346" s="196">
        <f t="shared" si="102"/>
        <v>1.011757597728234</v>
      </c>
      <c r="D3346" s="198">
        <f t="shared" si="103"/>
        <v>1.1757597728234037E-2</v>
      </c>
    </row>
    <row r="3347" spans="1:4" outlineLevel="1" x14ac:dyDescent="0.25">
      <c r="A3347" s="194">
        <v>37680</v>
      </c>
      <c r="B3347" s="195">
        <v>841.15</v>
      </c>
      <c r="C3347" s="196">
        <f t="shared" si="102"/>
        <v>1.0046221096885153</v>
      </c>
      <c r="D3347" s="198">
        <f t="shared" si="103"/>
        <v>4.6221096885152857E-3</v>
      </c>
    </row>
    <row r="3348" spans="1:4" outlineLevel="1" x14ac:dyDescent="0.25">
      <c r="A3348" s="194">
        <v>37683</v>
      </c>
      <c r="B3348" s="195">
        <v>834.81</v>
      </c>
      <c r="C3348" s="196">
        <f t="shared" si="102"/>
        <v>0.99246269987517088</v>
      </c>
      <c r="D3348" s="198">
        <f t="shared" si="103"/>
        <v>-7.537300124829116E-3</v>
      </c>
    </row>
    <row r="3349" spans="1:4" outlineLevel="1" x14ac:dyDescent="0.25">
      <c r="A3349" s="194">
        <v>37684</v>
      </c>
      <c r="B3349" s="195">
        <v>821.99</v>
      </c>
      <c r="C3349" s="196">
        <f t="shared" si="102"/>
        <v>0.98464321222793216</v>
      </c>
      <c r="D3349" s="198">
        <f t="shared" si="103"/>
        <v>-1.5356787772067837E-2</v>
      </c>
    </row>
    <row r="3350" spans="1:4" outlineLevel="1" x14ac:dyDescent="0.25">
      <c r="A3350" s="194">
        <v>37685</v>
      </c>
      <c r="B3350" s="195">
        <v>829.85</v>
      </c>
      <c r="C3350" s="196">
        <f t="shared" si="102"/>
        <v>1.0095621601236024</v>
      </c>
      <c r="D3350" s="198">
        <f t="shared" si="103"/>
        <v>9.5621601236024478E-3</v>
      </c>
    </row>
    <row r="3351" spans="1:4" outlineLevel="1" x14ac:dyDescent="0.25">
      <c r="A3351" s="194">
        <v>37686</v>
      </c>
      <c r="B3351" s="195">
        <v>822.1</v>
      </c>
      <c r="C3351" s="196">
        <f t="shared" si="102"/>
        <v>0.99066096282460681</v>
      </c>
      <c r="D3351" s="198">
        <f t="shared" si="103"/>
        <v>-9.3390371753931944E-3</v>
      </c>
    </row>
    <row r="3352" spans="1:4" outlineLevel="1" x14ac:dyDescent="0.25">
      <c r="A3352" s="194">
        <v>37687</v>
      </c>
      <c r="B3352" s="195">
        <v>828.89</v>
      </c>
      <c r="C3352" s="196">
        <f t="shared" si="102"/>
        <v>1.0082593358472205</v>
      </c>
      <c r="D3352" s="198">
        <f t="shared" si="103"/>
        <v>8.2593358472204947E-3</v>
      </c>
    </row>
    <row r="3353" spans="1:4" outlineLevel="1" x14ac:dyDescent="0.25">
      <c r="A3353" s="194">
        <v>37690</v>
      </c>
      <c r="B3353" s="195">
        <v>807.48</v>
      </c>
      <c r="C3353" s="196">
        <f t="shared" si="102"/>
        <v>0.97417027591115835</v>
      </c>
      <c r="D3353" s="198">
        <f t="shared" si="103"/>
        <v>-2.5829724088841655E-2</v>
      </c>
    </row>
    <row r="3354" spans="1:4" outlineLevel="1" x14ac:dyDescent="0.25">
      <c r="A3354" s="194">
        <v>37691</v>
      </c>
      <c r="B3354" s="195">
        <v>800.73</v>
      </c>
      <c r="C3354" s="196">
        <f t="shared" si="102"/>
        <v>0.99164065983058403</v>
      </c>
      <c r="D3354" s="198">
        <f t="shared" si="103"/>
        <v>-8.3593401694159741E-3</v>
      </c>
    </row>
    <row r="3355" spans="1:4" outlineLevel="1" x14ac:dyDescent="0.25">
      <c r="A3355" s="194">
        <v>37692</v>
      </c>
      <c r="B3355" s="195">
        <v>804.19</v>
      </c>
      <c r="C3355" s="196">
        <f t="shared" si="102"/>
        <v>1.0043210570354553</v>
      </c>
      <c r="D3355" s="198">
        <f t="shared" si="103"/>
        <v>4.3210570354552669E-3</v>
      </c>
    </row>
    <row r="3356" spans="1:4" outlineLevel="1" x14ac:dyDescent="0.25">
      <c r="A3356" s="194">
        <v>37693</v>
      </c>
      <c r="B3356" s="195">
        <v>831.9</v>
      </c>
      <c r="C3356" s="196">
        <f t="shared" si="102"/>
        <v>1.0344570312985737</v>
      </c>
      <c r="D3356" s="198">
        <f t="shared" si="103"/>
        <v>3.4457031298573693E-2</v>
      </c>
    </row>
    <row r="3357" spans="1:4" outlineLevel="1" x14ac:dyDescent="0.25">
      <c r="A3357" s="194">
        <v>37694</v>
      </c>
      <c r="B3357" s="195">
        <v>833.27</v>
      </c>
      <c r="C3357" s="196">
        <f t="shared" ref="C3357:C3420" si="104">B3357/B3356</f>
        <v>1.0016468325519894</v>
      </c>
      <c r="D3357" s="198">
        <f t="shared" ref="D3357:D3420" si="105">C3357-1</f>
        <v>1.6468325519893856E-3</v>
      </c>
    </row>
    <row r="3358" spans="1:4" outlineLevel="1" x14ac:dyDescent="0.25">
      <c r="A3358" s="194">
        <v>37697</v>
      </c>
      <c r="B3358" s="195">
        <v>862.79</v>
      </c>
      <c r="C3358" s="196">
        <f t="shared" si="104"/>
        <v>1.0354266924286246</v>
      </c>
      <c r="D3358" s="198">
        <f t="shared" si="105"/>
        <v>3.5426692428624618E-2</v>
      </c>
    </row>
    <row r="3359" spans="1:4" outlineLevel="1" x14ac:dyDescent="0.25">
      <c r="A3359" s="194">
        <v>37698</v>
      </c>
      <c r="B3359" s="195">
        <v>866.45</v>
      </c>
      <c r="C3359" s="196">
        <f t="shared" si="104"/>
        <v>1.0042420519477511</v>
      </c>
      <c r="D3359" s="198">
        <f t="shared" si="105"/>
        <v>4.2420519477510688E-3</v>
      </c>
    </row>
    <row r="3360" spans="1:4" outlineLevel="1" x14ac:dyDescent="0.25">
      <c r="A3360" s="194">
        <v>37699</v>
      </c>
      <c r="B3360" s="195">
        <v>874.02</v>
      </c>
      <c r="C3360" s="196">
        <f t="shared" si="104"/>
        <v>1.0087367995845113</v>
      </c>
      <c r="D3360" s="198">
        <f t="shared" si="105"/>
        <v>8.7367995845113455E-3</v>
      </c>
    </row>
    <row r="3361" spans="1:4" outlineLevel="1" x14ac:dyDescent="0.25">
      <c r="A3361" s="194">
        <v>37700</v>
      </c>
      <c r="B3361" s="195">
        <v>875.67</v>
      </c>
      <c r="C3361" s="196">
        <f t="shared" si="104"/>
        <v>1.0018878286538064</v>
      </c>
      <c r="D3361" s="198">
        <f t="shared" si="105"/>
        <v>1.8878286538064337E-3</v>
      </c>
    </row>
    <row r="3362" spans="1:4" outlineLevel="1" x14ac:dyDescent="0.25">
      <c r="A3362" s="194">
        <v>37701</v>
      </c>
      <c r="B3362" s="195">
        <v>895.79</v>
      </c>
      <c r="C3362" s="196">
        <f t="shared" si="104"/>
        <v>1.0229766921328811</v>
      </c>
      <c r="D3362" s="198">
        <f t="shared" si="105"/>
        <v>2.2976692132881116E-2</v>
      </c>
    </row>
    <row r="3363" spans="1:4" outlineLevel="1" x14ac:dyDescent="0.25">
      <c r="A3363" s="194">
        <v>37704</v>
      </c>
      <c r="B3363" s="195">
        <v>864.23</v>
      </c>
      <c r="C3363" s="196">
        <f t="shared" si="104"/>
        <v>0.96476852833811499</v>
      </c>
      <c r="D3363" s="198">
        <f t="shared" si="105"/>
        <v>-3.5231471661885005E-2</v>
      </c>
    </row>
    <row r="3364" spans="1:4" outlineLevel="1" x14ac:dyDescent="0.25">
      <c r="A3364" s="194">
        <v>37705</v>
      </c>
      <c r="B3364" s="195">
        <v>874.74</v>
      </c>
      <c r="C3364" s="196">
        <f t="shared" si="104"/>
        <v>1.012161114518126</v>
      </c>
      <c r="D3364" s="198">
        <f t="shared" si="105"/>
        <v>1.2161114518125959E-2</v>
      </c>
    </row>
    <row r="3365" spans="1:4" outlineLevel="1" x14ac:dyDescent="0.25">
      <c r="A3365" s="194">
        <v>37706</v>
      </c>
      <c r="B3365" s="195">
        <v>869.95</v>
      </c>
      <c r="C3365" s="196">
        <f t="shared" si="104"/>
        <v>0.99452408715732676</v>
      </c>
      <c r="D3365" s="198">
        <f t="shared" si="105"/>
        <v>-5.4759128426732362E-3</v>
      </c>
    </row>
    <row r="3366" spans="1:4" outlineLevel="1" x14ac:dyDescent="0.25">
      <c r="A3366" s="194">
        <v>37707</v>
      </c>
      <c r="B3366" s="195">
        <v>868.52</v>
      </c>
      <c r="C3366" s="196">
        <f t="shared" si="104"/>
        <v>0.998356227369389</v>
      </c>
      <c r="D3366" s="198">
        <f t="shared" si="105"/>
        <v>-1.6437726306109957E-3</v>
      </c>
    </row>
    <row r="3367" spans="1:4" outlineLevel="1" x14ac:dyDescent="0.25">
      <c r="A3367" s="194">
        <v>37708</v>
      </c>
      <c r="B3367" s="195">
        <v>863.5</v>
      </c>
      <c r="C3367" s="196">
        <f t="shared" si="104"/>
        <v>0.99422005250310874</v>
      </c>
      <c r="D3367" s="198">
        <f t="shared" si="105"/>
        <v>-5.7799474968912579E-3</v>
      </c>
    </row>
    <row r="3368" spans="1:4" outlineLevel="1" x14ac:dyDescent="0.25">
      <c r="A3368" s="194">
        <v>37711</v>
      </c>
      <c r="B3368" s="195">
        <v>848.18</v>
      </c>
      <c r="C3368" s="196">
        <f t="shared" si="104"/>
        <v>0.98225825130283728</v>
      </c>
      <c r="D3368" s="198">
        <f t="shared" si="105"/>
        <v>-1.7741748697162718E-2</v>
      </c>
    </row>
    <row r="3369" spans="1:4" outlineLevel="1" x14ac:dyDescent="0.25">
      <c r="A3369" s="194">
        <v>37712</v>
      </c>
      <c r="B3369" s="195">
        <v>858.48</v>
      </c>
      <c r="C3369" s="196">
        <f t="shared" si="104"/>
        <v>1.0121436487538022</v>
      </c>
      <c r="D3369" s="198">
        <f t="shared" si="105"/>
        <v>1.214364875380225E-2</v>
      </c>
    </row>
    <row r="3370" spans="1:4" outlineLevel="1" x14ac:dyDescent="0.25">
      <c r="A3370" s="194">
        <v>37713</v>
      </c>
      <c r="B3370" s="195">
        <v>880.9</v>
      </c>
      <c r="C3370" s="196">
        <f t="shared" si="104"/>
        <v>1.0261159258223838</v>
      </c>
      <c r="D3370" s="198">
        <f t="shared" si="105"/>
        <v>2.6115925822383756E-2</v>
      </c>
    </row>
    <row r="3371" spans="1:4" outlineLevel="1" x14ac:dyDescent="0.25">
      <c r="A3371" s="194">
        <v>37714</v>
      </c>
      <c r="B3371" s="195">
        <v>876.45</v>
      </c>
      <c r="C3371" s="196">
        <f t="shared" si="104"/>
        <v>0.99494834828016809</v>
      </c>
      <c r="D3371" s="198">
        <f t="shared" si="105"/>
        <v>-5.0516517198319066E-3</v>
      </c>
    </row>
    <row r="3372" spans="1:4" outlineLevel="1" x14ac:dyDescent="0.25">
      <c r="A3372" s="194">
        <v>37715</v>
      </c>
      <c r="B3372" s="195">
        <v>878.85</v>
      </c>
      <c r="C3372" s="196">
        <f t="shared" si="104"/>
        <v>1.0027383193564949</v>
      </c>
      <c r="D3372" s="198">
        <f t="shared" si="105"/>
        <v>2.7383193564949337E-3</v>
      </c>
    </row>
    <row r="3373" spans="1:4" outlineLevel="1" x14ac:dyDescent="0.25">
      <c r="A3373" s="194">
        <v>37718</v>
      </c>
      <c r="B3373" s="195">
        <v>879.93</v>
      </c>
      <c r="C3373" s="196">
        <f t="shared" si="104"/>
        <v>1.0012288786482335</v>
      </c>
      <c r="D3373" s="198">
        <f t="shared" si="105"/>
        <v>1.2288786482335112E-3</v>
      </c>
    </row>
    <row r="3374" spans="1:4" outlineLevel="1" x14ac:dyDescent="0.25">
      <c r="A3374" s="194">
        <v>37719</v>
      </c>
      <c r="B3374" s="195">
        <v>878.29</v>
      </c>
      <c r="C3374" s="196">
        <f t="shared" si="104"/>
        <v>0.99813621538076891</v>
      </c>
      <c r="D3374" s="198">
        <f t="shared" si="105"/>
        <v>-1.8637846192310903E-3</v>
      </c>
    </row>
    <row r="3375" spans="1:4" outlineLevel="1" x14ac:dyDescent="0.25">
      <c r="A3375" s="194">
        <v>37720</v>
      </c>
      <c r="B3375" s="195">
        <v>865.99</v>
      </c>
      <c r="C3375" s="196">
        <f t="shared" si="104"/>
        <v>0.98599551401017893</v>
      </c>
      <c r="D3375" s="198">
        <f t="shared" si="105"/>
        <v>-1.4004485989821069E-2</v>
      </c>
    </row>
    <row r="3376" spans="1:4" outlineLevel="1" x14ac:dyDescent="0.25">
      <c r="A3376" s="194">
        <v>37721</v>
      </c>
      <c r="B3376" s="195">
        <v>871.58</v>
      </c>
      <c r="C3376" s="196">
        <f t="shared" si="104"/>
        <v>1.0064550398965346</v>
      </c>
      <c r="D3376" s="198">
        <f t="shared" si="105"/>
        <v>6.4550398965346201E-3</v>
      </c>
    </row>
    <row r="3377" spans="1:4" outlineLevel="1" x14ac:dyDescent="0.25">
      <c r="A3377" s="194">
        <v>37722</v>
      </c>
      <c r="B3377" s="195">
        <v>868.3</v>
      </c>
      <c r="C3377" s="196">
        <f t="shared" si="104"/>
        <v>0.99623671952087001</v>
      </c>
      <c r="D3377" s="198">
        <f t="shared" si="105"/>
        <v>-3.7632804791299934E-3</v>
      </c>
    </row>
    <row r="3378" spans="1:4" outlineLevel="1" x14ac:dyDescent="0.25">
      <c r="A3378" s="194">
        <v>37725</v>
      </c>
      <c r="B3378" s="195">
        <v>885.23</v>
      </c>
      <c r="C3378" s="196">
        <f t="shared" si="104"/>
        <v>1.019497869399977</v>
      </c>
      <c r="D3378" s="198">
        <f t="shared" si="105"/>
        <v>1.9497869399976997E-2</v>
      </c>
    </row>
    <row r="3379" spans="1:4" outlineLevel="1" x14ac:dyDescent="0.25">
      <c r="A3379" s="194">
        <v>37726</v>
      </c>
      <c r="B3379" s="195">
        <v>890.81</v>
      </c>
      <c r="C3379" s="196">
        <f t="shared" si="104"/>
        <v>1.0063034465619103</v>
      </c>
      <c r="D3379" s="198">
        <f t="shared" si="105"/>
        <v>6.3034465619102864E-3</v>
      </c>
    </row>
    <row r="3380" spans="1:4" outlineLevel="1" x14ac:dyDescent="0.25">
      <c r="A3380" s="194">
        <v>37727</v>
      </c>
      <c r="B3380" s="195">
        <v>879.91</v>
      </c>
      <c r="C3380" s="196">
        <f t="shared" si="104"/>
        <v>0.98776394517349386</v>
      </c>
      <c r="D3380" s="198">
        <f t="shared" si="105"/>
        <v>-1.2236054826506138E-2</v>
      </c>
    </row>
    <row r="3381" spans="1:4" outlineLevel="1" x14ac:dyDescent="0.25">
      <c r="A3381" s="194">
        <v>37728</v>
      </c>
      <c r="B3381" s="195">
        <v>893.58</v>
      </c>
      <c r="C3381" s="196">
        <f t="shared" si="104"/>
        <v>1.0155356797854327</v>
      </c>
      <c r="D3381" s="198">
        <f t="shared" si="105"/>
        <v>1.5535679785432688E-2</v>
      </c>
    </row>
    <row r="3382" spans="1:4" outlineLevel="1" x14ac:dyDescent="0.25">
      <c r="A3382" s="194">
        <v>37732</v>
      </c>
      <c r="B3382" s="195">
        <v>892.01</v>
      </c>
      <c r="C3382" s="196">
        <f t="shared" si="104"/>
        <v>0.99824302244902519</v>
      </c>
      <c r="D3382" s="198">
        <f t="shared" si="105"/>
        <v>-1.7569775509748142E-3</v>
      </c>
    </row>
    <row r="3383" spans="1:4" outlineLevel="1" x14ac:dyDescent="0.25">
      <c r="A3383" s="194">
        <v>37733</v>
      </c>
      <c r="B3383" s="195">
        <v>911.37</v>
      </c>
      <c r="C3383" s="196">
        <f t="shared" si="104"/>
        <v>1.0217037925583794</v>
      </c>
      <c r="D3383" s="198">
        <f t="shared" si="105"/>
        <v>2.1703792558379398E-2</v>
      </c>
    </row>
    <row r="3384" spans="1:4" outlineLevel="1" x14ac:dyDescent="0.25">
      <c r="A3384" s="194">
        <v>37734</v>
      </c>
      <c r="B3384" s="195">
        <v>919.02</v>
      </c>
      <c r="C3384" s="196">
        <f t="shared" si="104"/>
        <v>1.008393956351427</v>
      </c>
      <c r="D3384" s="198">
        <f t="shared" si="105"/>
        <v>8.3939563514270343E-3</v>
      </c>
    </row>
    <row r="3385" spans="1:4" outlineLevel="1" x14ac:dyDescent="0.25">
      <c r="A3385" s="194">
        <v>37735</v>
      </c>
      <c r="B3385" s="195">
        <v>911.43</v>
      </c>
      <c r="C3385" s="196">
        <f t="shared" si="104"/>
        <v>0.99174120258536258</v>
      </c>
      <c r="D3385" s="198">
        <f t="shared" si="105"/>
        <v>-8.2587974146374199E-3</v>
      </c>
    </row>
    <row r="3386" spans="1:4" outlineLevel="1" x14ac:dyDescent="0.25">
      <c r="A3386" s="194">
        <v>37736</v>
      </c>
      <c r="B3386" s="195">
        <v>898.81</v>
      </c>
      <c r="C3386" s="196">
        <f t="shared" si="104"/>
        <v>0.98615362671845341</v>
      </c>
      <c r="D3386" s="198">
        <f t="shared" si="105"/>
        <v>-1.3846373281546587E-2</v>
      </c>
    </row>
    <row r="3387" spans="1:4" outlineLevel="1" x14ac:dyDescent="0.25">
      <c r="A3387" s="194">
        <v>37739</v>
      </c>
      <c r="B3387" s="195">
        <v>914.84</v>
      </c>
      <c r="C3387" s="196">
        <f t="shared" si="104"/>
        <v>1.0178346925379114</v>
      </c>
      <c r="D3387" s="198">
        <f t="shared" si="105"/>
        <v>1.7834692537911367E-2</v>
      </c>
    </row>
    <row r="3388" spans="1:4" outlineLevel="1" x14ac:dyDescent="0.25">
      <c r="A3388" s="194">
        <v>37740</v>
      </c>
      <c r="B3388" s="195">
        <v>917.84</v>
      </c>
      <c r="C3388" s="196">
        <f t="shared" si="104"/>
        <v>1.0032792619474444</v>
      </c>
      <c r="D3388" s="198">
        <f t="shared" si="105"/>
        <v>3.279261947444434E-3</v>
      </c>
    </row>
    <row r="3389" spans="1:4" outlineLevel="1" x14ac:dyDescent="0.25">
      <c r="A3389" s="194">
        <v>37741</v>
      </c>
      <c r="B3389" s="195">
        <v>916.92</v>
      </c>
      <c r="C3389" s="196">
        <f t="shared" si="104"/>
        <v>0.99899764664865331</v>
      </c>
      <c r="D3389" s="198">
        <f t="shared" si="105"/>
        <v>-1.0023533513466854E-3</v>
      </c>
    </row>
    <row r="3390" spans="1:4" outlineLevel="1" x14ac:dyDescent="0.25">
      <c r="A3390" s="194">
        <v>37742</v>
      </c>
      <c r="B3390" s="195">
        <v>916.3</v>
      </c>
      <c r="C3390" s="196">
        <f t="shared" si="104"/>
        <v>0.99932382323430613</v>
      </c>
      <c r="D3390" s="198">
        <f t="shared" si="105"/>
        <v>-6.7617676569386997E-4</v>
      </c>
    </row>
    <row r="3391" spans="1:4" outlineLevel="1" x14ac:dyDescent="0.25">
      <c r="A3391" s="194">
        <v>37743</v>
      </c>
      <c r="B3391" s="195">
        <v>930.08</v>
      </c>
      <c r="C3391" s="196">
        <f t="shared" si="104"/>
        <v>1.0150387427698353</v>
      </c>
      <c r="D3391" s="198">
        <f t="shared" si="105"/>
        <v>1.50387427698353E-2</v>
      </c>
    </row>
    <row r="3392" spans="1:4" outlineLevel="1" x14ac:dyDescent="0.25">
      <c r="A3392" s="194">
        <v>37746</v>
      </c>
      <c r="B3392" s="195">
        <v>926.55</v>
      </c>
      <c r="C3392" s="196">
        <f t="shared" si="104"/>
        <v>0.99620462755891959</v>
      </c>
      <c r="D3392" s="198">
        <f t="shared" si="105"/>
        <v>-3.7953724410804135E-3</v>
      </c>
    </row>
    <row r="3393" spans="1:4" outlineLevel="1" x14ac:dyDescent="0.25">
      <c r="A3393" s="194">
        <v>37747</v>
      </c>
      <c r="B3393" s="195">
        <v>934.39</v>
      </c>
      <c r="C3393" s="196">
        <f t="shared" si="104"/>
        <v>1.008461496951055</v>
      </c>
      <c r="D3393" s="198">
        <f t="shared" si="105"/>
        <v>8.4614969510550253E-3</v>
      </c>
    </row>
    <row r="3394" spans="1:4" outlineLevel="1" x14ac:dyDescent="0.25">
      <c r="A3394" s="194">
        <v>37748</v>
      </c>
      <c r="B3394" s="195">
        <v>929.62</v>
      </c>
      <c r="C3394" s="196">
        <f t="shared" si="104"/>
        <v>0.99489506522972204</v>
      </c>
      <c r="D3394" s="198">
        <f t="shared" si="105"/>
        <v>-5.1049347702779579E-3</v>
      </c>
    </row>
    <row r="3395" spans="1:4" outlineLevel="1" x14ac:dyDescent="0.25">
      <c r="A3395" s="194">
        <v>37749</v>
      </c>
      <c r="B3395" s="195">
        <v>920.27</v>
      </c>
      <c r="C3395" s="196">
        <f t="shared" si="104"/>
        <v>0.98994212689055738</v>
      </c>
      <c r="D3395" s="198">
        <f t="shared" si="105"/>
        <v>-1.0057873109442617E-2</v>
      </c>
    </row>
    <row r="3396" spans="1:4" outlineLevel="1" x14ac:dyDescent="0.25">
      <c r="A3396" s="194">
        <v>37750</v>
      </c>
      <c r="B3396" s="195">
        <v>933.41</v>
      </c>
      <c r="C3396" s="196">
        <f t="shared" si="104"/>
        <v>1.0142784182902844</v>
      </c>
      <c r="D3396" s="198">
        <f t="shared" si="105"/>
        <v>1.4278418290284423E-2</v>
      </c>
    </row>
    <row r="3397" spans="1:4" outlineLevel="1" x14ac:dyDescent="0.25">
      <c r="A3397" s="194">
        <v>37753</v>
      </c>
      <c r="B3397" s="195">
        <v>945.11</v>
      </c>
      <c r="C3397" s="196">
        <f t="shared" si="104"/>
        <v>1.0125346846509038</v>
      </c>
      <c r="D3397" s="198">
        <f t="shared" si="105"/>
        <v>1.2534684650903793E-2</v>
      </c>
    </row>
    <row r="3398" spans="1:4" outlineLevel="1" x14ac:dyDescent="0.25">
      <c r="A3398" s="194">
        <v>37754</v>
      </c>
      <c r="B3398" s="195">
        <v>942.3</v>
      </c>
      <c r="C3398" s="196">
        <f t="shared" si="104"/>
        <v>0.99702680111309794</v>
      </c>
      <c r="D3398" s="198">
        <f t="shared" si="105"/>
        <v>-2.973198886902062E-3</v>
      </c>
    </row>
    <row r="3399" spans="1:4" outlineLevel="1" x14ac:dyDescent="0.25">
      <c r="A3399" s="194">
        <v>37755</v>
      </c>
      <c r="B3399" s="195">
        <v>939.28</v>
      </c>
      <c r="C3399" s="196">
        <f t="shared" si="104"/>
        <v>0.9967950758781704</v>
      </c>
      <c r="D3399" s="198">
        <f t="shared" si="105"/>
        <v>-3.2049241218295998E-3</v>
      </c>
    </row>
    <row r="3400" spans="1:4" outlineLevel="1" x14ac:dyDescent="0.25">
      <c r="A3400" s="194">
        <v>37756</v>
      </c>
      <c r="B3400" s="195">
        <v>946.67</v>
      </c>
      <c r="C3400" s="196">
        <f t="shared" si="104"/>
        <v>1.0078677284728728</v>
      </c>
      <c r="D3400" s="198">
        <f t="shared" si="105"/>
        <v>7.8677284728727592E-3</v>
      </c>
    </row>
    <row r="3401" spans="1:4" outlineLevel="1" x14ac:dyDescent="0.25">
      <c r="A3401" s="194">
        <v>37757</v>
      </c>
      <c r="B3401" s="195">
        <v>944.3</v>
      </c>
      <c r="C3401" s="196">
        <f t="shared" si="104"/>
        <v>0.99749648768842358</v>
      </c>
      <c r="D3401" s="198">
        <f t="shared" si="105"/>
        <v>-2.5035123115764168E-3</v>
      </c>
    </row>
    <row r="3402" spans="1:4" outlineLevel="1" x14ac:dyDescent="0.25">
      <c r="A3402" s="194">
        <v>37760</v>
      </c>
      <c r="B3402" s="195">
        <v>920.77</v>
      </c>
      <c r="C3402" s="196">
        <f t="shared" si="104"/>
        <v>0.97508207137562219</v>
      </c>
      <c r="D3402" s="198">
        <f t="shared" si="105"/>
        <v>-2.4917928624377805E-2</v>
      </c>
    </row>
    <row r="3403" spans="1:4" outlineLevel="1" x14ac:dyDescent="0.25">
      <c r="A3403" s="194">
        <v>37761</v>
      </c>
      <c r="B3403" s="195">
        <v>919.73</v>
      </c>
      <c r="C3403" s="196">
        <f t="shared" si="104"/>
        <v>0.998870510550952</v>
      </c>
      <c r="D3403" s="198">
        <f t="shared" si="105"/>
        <v>-1.1294894490480045E-3</v>
      </c>
    </row>
    <row r="3404" spans="1:4" outlineLevel="1" x14ac:dyDescent="0.25">
      <c r="A3404" s="194">
        <v>37762</v>
      </c>
      <c r="B3404" s="195">
        <v>923.42</v>
      </c>
      <c r="C3404" s="196">
        <f t="shared" si="104"/>
        <v>1.0040120470137974</v>
      </c>
      <c r="D3404" s="198">
        <f t="shared" si="105"/>
        <v>4.0120470137974262E-3</v>
      </c>
    </row>
    <row r="3405" spans="1:4" outlineLevel="1" x14ac:dyDescent="0.25">
      <c r="A3405" s="194">
        <v>37763</v>
      </c>
      <c r="B3405" s="195">
        <v>931.87</v>
      </c>
      <c r="C3405" s="196">
        <f t="shared" si="104"/>
        <v>1.0091507656321068</v>
      </c>
      <c r="D3405" s="198">
        <f t="shared" si="105"/>
        <v>9.1507656321068165E-3</v>
      </c>
    </row>
    <row r="3406" spans="1:4" outlineLevel="1" x14ac:dyDescent="0.25">
      <c r="A3406" s="194">
        <v>37764</v>
      </c>
      <c r="B3406" s="195">
        <v>933.22</v>
      </c>
      <c r="C3406" s="196">
        <f t="shared" si="104"/>
        <v>1.0014486999259553</v>
      </c>
      <c r="D3406" s="198">
        <f t="shared" si="105"/>
        <v>1.4486999259553102E-3</v>
      </c>
    </row>
    <row r="3407" spans="1:4" outlineLevel="1" x14ac:dyDescent="0.25">
      <c r="A3407" s="194">
        <v>37768</v>
      </c>
      <c r="B3407" s="195">
        <v>951.48</v>
      </c>
      <c r="C3407" s="196">
        <f t="shared" si="104"/>
        <v>1.0195666616660595</v>
      </c>
      <c r="D3407" s="198">
        <f t="shared" si="105"/>
        <v>1.9566661666059471E-2</v>
      </c>
    </row>
    <row r="3408" spans="1:4" outlineLevel="1" x14ac:dyDescent="0.25">
      <c r="A3408" s="194">
        <v>37769</v>
      </c>
      <c r="B3408" s="195">
        <v>953.22</v>
      </c>
      <c r="C3408" s="196">
        <f t="shared" si="104"/>
        <v>1.0018287299785598</v>
      </c>
      <c r="D3408" s="198">
        <f t="shared" si="105"/>
        <v>1.8287299785597622E-3</v>
      </c>
    </row>
    <row r="3409" spans="1:4" outlineLevel="1" x14ac:dyDescent="0.25">
      <c r="A3409" s="194">
        <v>37770</v>
      </c>
      <c r="B3409" s="195">
        <v>949.64</v>
      </c>
      <c r="C3409" s="196">
        <f t="shared" si="104"/>
        <v>0.99624430876397885</v>
      </c>
      <c r="D3409" s="198">
        <f t="shared" si="105"/>
        <v>-3.7556912360211525E-3</v>
      </c>
    </row>
    <row r="3410" spans="1:4" outlineLevel="1" x14ac:dyDescent="0.25">
      <c r="A3410" s="194">
        <v>37771</v>
      </c>
      <c r="B3410" s="195">
        <v>963.59</v>
      </c>
      <c r="C3410" s="196">
        <f t="shared" si="104"/>
        <v>1.0146897771787204</v>
      </c>
      <c r="D3410" s="198">
        <f t="shared" si="105"/>
        <v>1.4689777178720442E-2</v>
      </c>
    </row>
    <row r="3411" spans="1:4" outlineLevel="1" x14ac:dyDescent="0.25">
      <c r="A3411" s="194">
        <v>37774</v>
      </c>
      <c r="B3411" s="195">
        <v>967</v>
      </c>
      <c r="C3411" s="196">
        <f t="shared" si="104"/>
        <v>1.0035388495106841</v>
      </c>
      <c r="D3411" s="198">
        <f t="shared" si="105"/>
        <v>3.5388495106840612E-3</v>
      </c>
    </row>
    <row r="3412" spans="1:4" outlineLevel="1" x14ac:dyDescent="0.25">
      <c r="A3412" s="194">
        <v>37775</v>
      </c>
      <c r="B3412" s="195">
        <v>971.56</v>
      </c>
      <c r="C3412" s="196">
        <f t="shared" si="104"/>
        <v>1.0047156153050671</v>
      </c>
      <c r="D3412" s="198">
        <f t="shared" si="105"/>
        <v>4.7156153050671445E-3</v>
      </c>
    </row>
    <row r="3413" spans="1:4" outlineLevel="1" x14ac:dyDescent="0.25">
      <c r="A3413" s="194">
        <v>37776</v>
      </c>
      <c r="B3413" s="195">
        <v>986.24</v>
      </c>
      <c r="C3413" s="196">
        <f t="shared" si="104"/>
        <v>1.0151097204495863</v>
      </c>
      <c r="D3413" s="198">
        <f t="shared" si="105"/>
        <v>1.510972044958625E-2</v>
      </c>
    </row>
    <row r="3414" spans="1:4" outlineLevel="1" x14ac:dyDescent="0.25">
      <c r="A3414" s="194">
        <v>37777</v>
      </c>
      <c r="B3414" s="195">
        <v>990.14</v>
      </c>
      <c r="C3414" s="196">
        <f t="shared" si="104"/>
        <v>1.0039544127190136</v>
      </c>
      <c r="D3414" s="198">
        <f t="shared" si="105"/>
        <v>3.9544127190136447E-3</v>
      </c>
    </row>
    <row r="3415" spans="1:4" outlineLevel="1" x14ac:dyDescent="0.25">
      <c r="A3415" s="194">
        <v>37778</v>
      </c>
      <c r="B3415" s="195">
        <v>987.76</v>
      </c>
      <c r="C3415" s="196">
        <f t="shared" si="104"/>
        <v>0.99759629951320017</v>
      </c>
      <c r="D3415" s="198">
        <f t="shared" si="105"/>
        <v>-2.4037004867998313E-3</v>
      </c>
    </row>
    <row r="3416" spans="1:4" outlineLevel="1" x14ac:dyDescent="0.25">
      <c r="A3416" s="194">
        <v>37781</v>
      </c>
      <c r="B3416" s="195">
        <v>975.93</v>
      </c>
      <c r="C3416" s="196">
        <f t="shared" si="104"/>
        <v>0.98802340649550491</v>
      </c>
      <c r="D3416" s="198">
        <f t="shared" si="105"/>
        <v>-1.1976593504495092E-2</v>
      </c>
    </row>
    <row r="3417" spans="1:4" outlineLevel="1" x14ac:dyDescent="0.25">
      <c r="A3417" s="194">
        <v>37782</v>
      </c>
      <c r="B3417" s="195">
        <v>984.84</v>
      </c>
      <c r="C3417" s="196">
        <f t="shared" si="104"/>
        <v>1.0091297531585257</v>
      </c>
      <c r="D3417" s="198">
        <f t="shared" si="105"/>
        <v>9.1297531585257108E-3</v>
      </c>
    </row>
    <row r="3418" spans="1:4" outlineLevel="1" x14ac:dyDescent="0.25">
      <c r="A3418" s="194">
        <v>37783</v>
      </c>
      <c r="B3418" s="195">
        <v>997.48</v>
      </c>
      <c r="C3418" s="196">
        <f t="shared" si="104"/>
        <v>1.0128345721132366</v>
      </c>
      <c r="D3418" s="198">
        <f t="shared" si="105"/>
        <v>1.2834572113236575E-2</v>
      </c>
    </row>
    <row r="3419" spans="1:4" outlineLevel="1" x14ac:dyDescent="0.25">
      <c r="A3419" s="194">
        <v>37784</v>
      </c>
      <c r="B3419" s="195">
        <v>998.51</v>
      </c>
      <c r="C3419" s="196">
        <f t="shared" si="104"/>
        <v>1.0010326021574367</v>
      </c>
      <c r="D3419" s="198">
        <f t="shared" si="105"/>
        <v>1.0326021574367239E-3</v>
      </c>
    </row>
    <row r="3420" spans="1:4" outlineLevel="1" x14ac:dyDescent="0.25">
      <c r="A3420" s="194">
        <v>37785</v>
      </c>
      <c r="B3420" s="195">
        <v>988.61</v>
      </c>
      <c r="C3420" s="196">
        <f t="shared" si="104"/>
        <v>0.99008522698821244</v>
      </c>
      <c r="D3420" s="198">
        <f t="shared" si="105"/>
        <v>-9.9147730117875588E-3</v>
      </c>
    </row>
    <row r="3421" spans="1:4" outlineLevel="1" x14ac:dyDescent="0.25">
      <c r="A3421" s="194">
        <v>37788</v>
      </c>
      <c r="B3421" s="195">
        <v>1010.74</v>
      </c>
      <c r="C3421" s="196">
        <f t="shared" ref="C3421:C3484" si="106">B3421/B3420</f>
        <v>1.0223849647484853</v>
      </c>
      <c r="D3421" s="198">
        <f t="shared" ref="D3421:D3484" si="107">C3421-1</f>
        <v>2.2384964748485281E-2</v>
      </c>
    </row>
    <row r="3422" spans="1:4" outlineLevel="1" x14ac:dyDescent="0.25">
      <c r="A3422" s="194">
        <v>37789</v>
      </c>
      <c r="B3422" s="195">
        <v>1011.66</v>
      </c>
      <c r="C3422" s="196">
        <f t="shared" si="106"/>
        <v>1.0009102241921759</v>
      </c>
      <c r="D3422" s="198">
        <f t="shared" si="107"/>
        <v>9.1022419217590134E-4</v>
      </c>
    </row>
    <row r="3423" spans="1:4" outlineLevel="1" x14ac:dyDescent="0.25">
      <c r="A3423" s="194">
        <v>37790</v>
      </c>
      <c r="B3423" s="195">
        <v>1010.09</v>
      </c>
      <c r="C3423" s="196">
        <f t="shared" si="106"/>
        <v>0.99844809520985323</v>
      </c>
      <c r="D3423" s="198">
        <f t="shared" si="107"/>
        <v>-1.5519047901467742E-3</v>
      </c>
    </row>
    <row r="3424" spans="1:4" outlineLevel="1" x14ac:dyDescent="0.25">
      <c r="A3424" s="194">
        <v>37791</v>
      </c>
      <c r="B3424" s="195">
        <v>994.7</v>
      </c>
      <c r="C3424" s="196">
        <f t="shared" si="106"/>
        <v>0.98476373392469985</v>
      </c>
      <c r="D3424" s="198">
        <f t="shared" si="107"/>
        <v>-1.5236266075300153E-2</v>
      </c>
    </row>
    <row r="3425" spans="1:4" outlineLevel="1" x14ac:dyDescent="0.25">
      <c r="A3425" s="194">
        <v>37792</v>
      </c>
      <c r="B3425" s="195">
        <v>995.69</v>
      </c>
      <c r="C3425" s="196">
        <f t="shared" si="106"/>
        <v>1.0009952749572735</v>
      </c>
      <c r="D3425" s="198">
        <f t="shared" si="107"/>
        <v>9.9527495727347315E-4</v>
      </c>
    </row>
    <row r="3426" spans="1:4" outlineLevel="1" x14ac:dyDescent="0.25">
      <c r="A3426" s="194">
        <v>37795</v>
      </c>
      <c r="B3426" s="195">
        <v>981.64</v>
      </c>
      <c r="C3426" s="196">
        <f t="shared" si="106"/>
        <v>0.98588918237604062</v>
      </c>
      <c r="D3426" s="198">
        <f t="shared" si="107"/>
        <v>-1.4110817623959382E-2</v>
      </c>
    </row>
    <row r="3427" spans="1:4" outlineLevel="1" x14ac:dyDescent="0.25">
      <c r="A3427" s="194">
        <v>37796</v>
      </c>
      <c r="B3427" s="195">
        <v>983.45</v>
      </c>
      <c r="C3427" s="196">
        <f t="shared" si="106"/>
        <v>1.0018438531437188</v>
      </c>
      <c r="D3427" s="198">
        <f t="shared" si="107"/>
        <v>1.843853143718821E-3</v>
      </c>
    </row>
    <row r="3428" spans="1:4" outlineLevel="1" x14ac:dyDescent="0.25">
      <c r="A3428" s="194">
        <v>37797</v>
      </c>
      <c r="B3428" s="195">
        <v>975.32</v>
      </c>
      <c r="C3428" s="196">
        <f t="shared" si="106"/>
        <v>0.99173318419848489</v>
      </c>
      <c r="D3428" s="198">
        <f t="shared" si="107"/>
        <v>-8.266815801515115E-3</v>
      </c>
    </row>
    <row r="3429" spans="1:4" outlineLevel="1" x14ac:dyDescent="0.25">
      <c r="A3429" s="194">
        <v>37798</v>
      </c>
      <c r="B3429" s="195">
        <v>985.82</v>
      </c>
      <c r="C3429" s="196">
        <f t="shared" si="106"/>
        <v>1.0107656974121313</v>
      </c>
      <c r="D3429" s="198">
        <f t="shared" si="107"/>
        <v>1.0765697412131292E-2</v>
      </c>
    </row>
    <row r="3430" spans="1:4" outlineLevel="1" x14ac:dyDescent="0.25">
      <c r="A3430" s="194">
        <v>37799</v>
      </c>
      <c r="B3430" s="195">
        <v>976.22</v>
      </c>
      <c r="C3430" s="196">
        <f t="shared" si="106"/>
        <v>0.99026191393966445</v>
      </c>
      <c r="D3430" s="198">
        <f t="shared" si="107"/>
        <v>-9.738086060335549E-3</v>
      </c>
    </row>
    <row r="3431" spans="1:4" outlineLevel="1" x14ac:dyDescent="0.25">
      <c r="A3431" s="194">
        <v>37802</v>
      </c>
      <c r="B3431" s="195">
        <v>974.5</v>
      </c>
      <c r="C3431" s="196">
        <f t="shared" si="106"/>
        <v>0.99823810206715702</v>
      </c>
      <c r="D3431" s="198">
        <f t="shared" si="107"/>
        <v>-1.7618979328429818E-3</v>
      </c>
    </row>
    <row r="3432" spans="1:4" outlineLevel="1" x14ac:dyDescent="0.25">
      <c r="A3432" s="194">
        <v>37803</v>
      </c>
      <c r="B3432" s="195">
        <v>982.32</v>
      </c>
      <c r="C3432" s="196">
        <f t="shared" si="106"/>
        <v>1.0080246280143663</v>
      </c>
      <c r="D3432" s="198">
        <f t="shared" si="107"/>
        <v>8.0246280143663196E-3</v>
      </c>
    </row>
    <row r="3433" spans="1:4" outlineLevel="1" x14ac:dyDescent="0.25">
      <c r="A3433" s="194">
        <v>37804</v>
      </c>
      <c r="B3433" s="195">
        <v>993.75</v>
      </c>
      <c r="C3433" s="196">
        <f t="shared" si="106"/>
        <v>1.0116357195211336</v>
      </c>
      <c r="D3433" s="198">
        <f t="shared" si="107"/>
        <v>1.1635719521133625E-2</v>
      </c>
    </row>
    <row r="3434" spans="1:4" outlineLevel="1" x14ac:dyDescent="0.25">
      <c r="A3434" s="194">
        <v>37805</v>
      </c>
      <c r="B3434" s="195">
        <v>985.7</v>
      </c>
      <c r="C3434" s="196">
        <f t="shared" si="106"/>
        <v>0.99189937106918247</v>
      </c>
      <c r="D3434" s="198">
        <f t="shared" si="107"/>
        <v>-8.1006289308175328E-3</v>
      </c>
    </row>
    <row r="3435" spans="1:4" outlineLevel="1" x14ac:dyDescent="0.25">
      <c r="A3435" s="194">
        <v>37809</v>
      </c>
      <c r="B3435" s="195">
        <v>1004.42</v>
      </c>
      <c r="C3435" s="196">
        <f t="shared" si="106"/>
        <v>1.0189915795881099</v>
      </c>
      <c r="D3435" s="198">
        <f t="shared" si="107"/>
        <v>1.899157958810993E-2</v>
      </c>
    </row>
    <row r="3436" spans="1:4" outlineLevel="1" x14ac:dyDescent="0.25">
      <c r="A3436" s="194">
        <v>37810</v>
      </c>
      <c r="B3436" s="195">
        <v>1007.84</v>
      </c>
      <c r="C3436" s="196">
        <f t="shared" si="106"/>
        <v>1.0034049501204676</v>
      </c>
      <c r="D3436" s="198">
        <f t="shared" si="107"/>
        <v>3.404950120467598E-3</v>
      </c>
    </row>
    <row r="3437" spans="1:4" outlineLevel="1" x14ac:dyDescent="0.25">
      <c r="A3437" s="194">
        <v>37811</v>
      </c>
      <c r="B3437" s="195">
        <v>1002.21</v>
      </c>
      <c r="C3437" s="196">
        <f t="shared" si="106"/>
        <v>0.99441379584060963</v>
      </c>
      <c r="D3437" s="198">
        <f t="shared" si="107"/>
        <v>-5.5862041593903733E-3</v>
      </c>
    </row>
    <row r="3438" spans="1:4" outlineLevel="1" x14ac:dyDescent="0.25">
      <c r="A3438" s="194">
        <v>37812</v>
      </c>
      <c r="B3438" s="195">
        <v>988.7</v>
      </c>
      <c r="C3438" s="196">
        <f t="shared" si="106"/>
        <v>0.98651979126131251</v>
      </c>
      <c r="D3438" s="198">
        <f t="shared" si="107"/>
        <v>-1.3480208738687494E-2</v>
      </c>
    </row>
    <row r="3439" spans="1:4" outlineLevel="1" x14ac:dyDescent="0.25">
      <c r="A3439" s="194">
        <v>37813</v>
      </c>
      <c r="B3439" s="195">
        <v>998.14</v>
      </c>
      <c r="C3439" s="196">
        <f t="shared" si="106"/>
        <v>1.0095478911702234</v>
      </c>
      <c r="D3439" s="198">
        <f t="shared" si="107"/>
        <v>9.547891170223366E-3</v>
      </c>
    </row>
    <row r="3440" spans="1:4" outlineLevel="1" x14ac:dyDescent="0.25">
      <c r="A3440" s="194">
        <v>37816</v>
      </c>
      <c r="B3440" s="195">
        <v>1003.86</v>
      </c>
      <c r="C3440" s="196">
        <f t="shared" si="106"/>
        <v>1.005730659025788</v>
      </c>
      <c r="D3440" s="198">
        <f t="shared" si="107"/>
        <v>5.7306590257879542E-3</v>
      </c>
    </row>
    <row r="3441" spans="1:4" outlineLevel="1" x14ac:dyDescent="0.25">
      <c r="A3441" s="194">
        <v>37817</v>
      </c>
      <c r="B3441" s="195">
        <v>1000.42</v>
      </c>
      <c r="C3441" s="196">
        <f t="shared" si="106"/>
        <v>0.99657322734245801</v>
      </c>
      <c r="D3441" s="198">
        <f t="shared" si="107"/>
        <v>-3.4267726575419877E-3</v>
      </c>
    </row>
    <row r="3442" spans="1:4" outlineLevel="1" x14ac:dyDescent="0.25">
      <c r="A3442" s="194">
        <v>37818</v>
      </c>
      <c r="B3442" s="195">
        <v>994.09</v>
      </c>
      <c r="C3442" s="196">
        <f t="shared" si="106"/>
        <v>0.9936726574838568</v>
      </c>
      <c r="D3442" s="198">
        <f t="shared" si="107"/>
        <v>-6.3273425161431973E-3</v>
      </c>
    </row>
    <row r="3443" spans="1:4" outlineLevel="1" x14ac:dyDescent="0.25">
      <c r="A3443" s="194">
        <v>37819</v>
      </c>
      <c r="B3443" s="195">
        <v>981.73</v>
      </c>
      <c r="C3443" s="196">
        <f t="shared" si="106"/>
        <v>0.98756651812210161</v>
      </c>
      <c r="D3443" s="198">
        <f t="shared" si="107"/>
        <v>-1.2433481877898389E-2</v>
      </c>
    </row>
    <row r="3444" spans="1:4" outlineLevel="1" x14ac:dyDescent="0.25">
      <c r="A3444" s="194">
        <v>37820</v>
      </c>
      <c r="B3444" s="195">
        <v>993.32</v>
      </c>
      <c r="C3444" s="196">
        <f t="shared" si="106"/>
        <v>1.0118056899554868</v>
      </c>
      <c r="D3444" s="198">
        <f t="shared" si="107"/>
        <v>1.1805689955486809E-2</v>
      </c>
    </row>
    <row r="3445" spans="1:4" outlineLevel="1" x14ac:dyDescent="0.25">
      <c r="A3445" s="194">
        <v>37823</v>
      </c>
      <c r="B3445" s="195">
        <v>978.8</v>
      </c>
      <c r="C3445" s="196">
        <f t="shared" si="106"/>
        <v>0.98538235412555863</v>
      </c>
      <c r="D3445" s="198">
        <f t="shared" si="107"/>
        <v>-1.4617645874441365E-2</v>
      </c>
    </row>
    <row r="3446" spans="1:4" outlineLevel="1" x14ac:dyDescent="0.25">
      <c r="A3446" s="194">
        <v>37824</v>
      </c>
      <c r="B3446" s="195">
        <v>988.11</v>
      </c>
      <c r="C3446" s="196">
        <f t="shared" si="106"/>
        <v>1.0095116469145893</v>
      </c>
      <c r="D3446" s="198">
        <f t="shared" si="107"/>
        <v>9.5116469145892779E-3</v>
      </c>
    </row>
    <row r="3447" spans="1:4" outlineLevel="1" x14ac:dyDescent="0.25">
      <c r="A3447" s="194">
        <v>37825</v>
      </c>
      <c r="B3447" s="195">
        <v>988.61</v>
      </c>
      <c r="C3447" s="196">
        <f t="shared" si="106"/>
        <v>1.0005060165366204</v>
      </c>
      <c r="D3447" s="198">
        <f t="shared" si="107"/>
        <v>5.0601653662041279E-4</v>
      </c>
    </row>
    <row r="3448" spans="1:4" outlineLevel="1" x14ac:dyDescent="0.25">
      <c r="A3448" s="194">
        <v>37826</v>
      </c>
      <c r="B3448" s="195">
        <v>981.6</v>
      </c>
      <c r="C3448" s="196">
        <f t="shared" si="106"/>
        <v>0.99290923620032168</v>
      </c>
      <c r="D3448" s="198">
        <f t="shared" si="107"/>
        <v>-7.0907637996783235E-3</v>
      </c>
    </row>
    <row r="3449" spans="1:4" outlineLevel="1" x14ac:dyDescent="0.25">
      <c r="A3449" s="194">
        <v>37827</v>
      </c>
      <c r="B3449" s="195">
        <v>998.68</v>
      </c>
      <c r="C3449" s="196">
        <f t="shared" si="106"/>
        <v>1.0174001629991849</v>
      </c>
      <c r="D3449" s="198">
        <f t="shared" si="107"/>
        <v>1.7400162999184898E-2</v>
      </c>
    </row>
    <row r="3450" spans="1:4" outlineLevel="1" x14ac:dyDescent="0.25">
      <c r="A3450" s="194">
        <v>37830</v>
      </c>
      <c r="B3450" s="195">
        <v>996.52</v>
      </c>
      <c r="C3450" s="196">
        <f t="shared" si="106"/>
        <v>0.9978371450314415</v>
      </c>
      <c r="D3450" s="198">
        <f t="shared" si="107"/>
        <v>-2.162854968558503E-3</v>
      </c>
    </row>
    <row r="3451" spans="1:4" outlineLevel="1" x14ac:dyDescent="0.25">
      <c r="A3451" s="194">
        <v>37831</v>
      </c>
      <c r="B3451" s="195">
        <v>989.28</v>
      </c>
      <c r="C3451" s="196">
        <f t="shared" si="106"/>
        <v>0.99273471681451453</v>
      </c>
      <c r="D3451" s="198">
        <f t="shared" si="107"/>
        <v>-7.2652831854854716E-3</v>
      </c>
    </row>
    <row r="3452" spans="1:4" outlineLevel="1" x14ac:dyDescent="0.25">
      <c r="A3452" s="194">
        <v>37832</v>
      </c>
      <c r="B3452" s="195">
        <v>987.49</v>
      </c>
      <c r="C3452" s="196">
        <f t="shared" si="106"/>
        <v>0.99819060326702247</v>
      </c>
      <c r="D3452" s="198">
        <f t="shared" si="107"/>
        <v>-1.8093967329775307E-3</v>
      </c>
    </row>
    <row r="3453" spans="1:4" outlineLevel="1" x14ac:dyDescent="0.25">
      <c r="A3453" s="194">
        <v>37833</v>
      </c>
      <c r="B3453" s="195">
        <v>990.31</v>
      </c>
      <c r="C3453" s="196">
        <f t="shared" si="106"/>
        <v>1.0028557251212671</v>
      </c>
      <c r="D3453" s="198">
        <f t="shared" si="107"/>
        <v>2.8557251212670831E-3</v>
      </c>
    </row>
    <row r="3454" spans="1:4" outlineLevel="1" x14ac:dyDescent="0.25">
      <c r="A3454" s="194">
        <v>37834</v>
      </c>
      <c r="B3454" s="195">
        <v>980.15</v>
      </c>
      <c r="C3454" s="196">
        <f t="shared" si="106"/>
        <v>0.98974058628106354</v>
      </c>
      <c r="D3454" s="198">
        <f t="shared" si="107"/>
        <v>-1.0259413718936461E-2</v>
      </c>
    </row>
    <row r="3455" spans="1:4" outlineLevel="1" x14ac:dyDescent="0.25">
      <c r="A3455" s="194">
        <v>37837</v>
      </c>
      <c r="B3455" s="195">
        <v>982.82</v>
      </c>
      <c r="C3455" s="196">
        <f t="shared" si="106"/>
        <v>1.002724072845993</v>
      </c>
      <c r="D3455" s="198">
        <f t="shared" si="107"/>
        <v>2.7240728459929642E-3</v>
      </c>
    </row>
    <row r="3456" spans="1:4" outlineLevel="1" x14ac:dyDescent="0.25">
      <c r="A3456" s="194">
        <v>37838</v>
      </c>
      <c r="B3456" s="195">
        <v>965.46</v>
      </c>
      <c r="C3456" s="196">
        <f t="shared" si="106"/>
        <v>0.98233654178791641</v>
      </c>
      <c r="D3456" s="198">
        <f t="shared" si="107"/>
        <v>-1.7663458212083594E-2</v>
      </c>
    </row>
    <row r="3457" spans="1:4" outlineLevel="1" x14ac:dyDescent="0.25">
      <c r="A3457" s="194">
        <v>37839</v>
      </c>
      <c r="B3457" s="195">
        <v>967.08</v>
      </c>
      <c r="C3457" s="196">
        <f t="shared" si="106"/>
        <v>1.001677956621714</v>
      </c>
      <c r="D3457" s="198">
        <f t="shared" si="107"/>
        <v>1.6779566217139941E-3</v>
      </c>
    </row>
    <row r="3458" spans="1:4" outlineLevel="1" x14ac:dyDescent="0.25">
      <c r="A3458" s="194">
        <v>37840</v>
      </c>
      <c r="B3458" s="195">
        <v>974.12</v>
      </c>
      <c r="C3458" s="196">
        <f t="shared" si="106"/>
        <v>1.0072796459444926</v>
      </c>
      <c r="D3458" s="198">
        <f t="shared" si="107"/>
        <v>7.2796459444925965E-3</v>
      </c>
    </row>
    <row r="3459" spans="1:4" outlineLevel="1" x14ac:dyDescent="0.25">
      <c r="A3459" s="194">
        <v>37841</v>
      </c>
      <c r="B3459" s="195">
        <v>977.59</v>
      </c>
      <c r="C3459" s="196">
        <f t="shared" si="106"/>
        <v>1.0035621894633104</v>
      </c>
      <c r="D3459" s="198">
        <f t="shared" si="107"/>
        <v>3.562189463310439E-3</v>
      </c>
    </row>
    <row r="3460" spans="1:4" outlineLevel="1" x14ac:dyDescent="0.25">
      <c r="A3460" s="194">
        <v>37844</v>
      </c>
      <c r="B3460" s="195">
        <v>980.59</v>
      </c>
      <c r="C3460" s="196">
        <f t="shared" si="106"/>
        <v>1.0030687711617345</v>
      </c>
      <c r="D3460" s="198">
        <f t="shared" si="107"/>
        <v>3.0687711617345403E-3</v>
      </c>
    </row>
    <row r="3461" spans="1:4" outlineLevel="1" x14ac:dyDescent="0.25">
      <c r="A3461" s="194">
        <v>37845</v>
      </c>
      <c r="B3461" s="195">
        <v>990.35</v>
      </c>
      <c r="C3461" s="196">
        <f t="shared" si="106"/>
        <v>1.0099531914459663</v>
      </c>
      <c r="D3461" s="198">
        <f t="shared" si="107"/>
        <v>9.9531914459662918E-3</v>
      </c>
    </row>
    <row r="3462" spans="1:4" outlineLevel="1" x14ac:dyDescent="0.25">
      <c r="A3462" s="194">
        <v>37846</v>
      </c>
      <c r="B3462" s="195">
        <v>984.03</v>
      </c>
      <c r="C3462" s="196">
        <f t="shared" si="106"/>
        <v>0.99361841773110515</v>
      </c>
      <c r="D3462" s="198">
        <f t="shared" si="107"/>
        <v>-6.3815822688948476E-3</v>
      </c>
    </row>
    <row r="3463" spans="1:4" outlineLevel="1" x14ac:dyDescent="0.25">
      <c r="A3463" s="194">
        <v>37847</v>
      </c>
      <c r="B3463" s="195">
        <v>990.51</v>
      </c>
      <c r="C3463" s="196">
        <f t="shared" si="106"/>
        <v>1.0065851650864304</v>
      </c>
      <c r="D3463" s="198">
        <f t="shared" si="107"/>
        <v>6.5851650864303668E-3</v>
      </c>
    </row>
    <row r="3464" spans="1:4" outlineLevel="1" x14ac:dyDescent="0.25">
      <c r="A3464" s="194">
        <v>37848</v>
      </c>
      <c r="B3464" s="195">
        <v>990.67</v>
      </c>
      <c r="C3464" s="196">
        <f t="shared" si="106"/>
        <v>1.0001615329476734</v>
      </c>
      <c r="D3464" s="198">
        <f t="shared" si="107"/>
        <v>1.6153294767340398E-4</v>
      </c>
    </row>
    <row r="3465" spans="1:4" outlineLevel="1" x14ac:dyDescent="0.25">
      <c r="A3465" s="194">
        <v>37851</v>
      </c>
      <c r="B3465" s="195">
        <v>999.74</v>
      </c>
      <c r="C3465" s="196">
        <f t="shared" si="106"/>
        <v>1.0091554200692461</v>
      </c>
      <c r="D3465" s="198">
        <f t="shared" si="107"/>
        <v>9.1554200692460785E-3</v>
      </c>
    </row>
    <row r="3466" spans="1:4" outlineLevel="1" x14ac:dyDescent="0.25">
      <c r="A3466" s="194">
        <v>37852</v>
      </c>
      <c r="B3466" s="195">
        <v>1002.35</v>
      </c>
      <c r="C3466" s="196">
        <f t="shared" si="106"/>
        <v>1.0026106787764819</v>
      </c>
      <c r="D3466" s="198">
        <f t="shared" si="107"/>
        <v>2.6106787764819117E-3</v>
      </c>
    </row>
    <row r="3467" spans="1:4" outlineLevel="1" x14ac:dyDescent="0.25">
      <c r="A3467" s="194">
        <v>37853</v>
      </c>
      <c r="B3467" s="195">
        <v>1000.3</v>
      </c>
      <c r="C3467" s="196">
        <f t="shared" si="106"/>
        <v>0.99795480620541721</v>
      </c>
      <c r="D3467" s="198">
        <f t="shared" si="107"/>
        <v>-2.0451937945827892E-3</v>
      </c>
    </row>
    <row r="3468" spans="1:4" outlineLevel="1" x14ac:dyDescent="0.25">
      <c r="A3468" s="194">
        <v>37854</v>
      </c>
      <c r="B3468" s="195">
        <v>1003.27</v>
      </c>
      <c r="C3468" s="196">
        <f t="shared" si="106"/>
        <v>1.0029691092672199</v>
      </c>
      <c r="D3468" s="198">
        <f t="shared" si="107"/>
        <v>2.9691092672199382E-3</v>
      </c>
    </row>
    <row r="3469" spans="1:4" outlineLevel="1" x14ac:dyDescent="0.25">
      <c r="A3469" s="194">
        <v>37855</v>
      </c>
      <c r="B3469" s="195">
        <v>993.06</v>
      </c>
      <c r="C3469" s="196">
        <f t="shared" si="106"/>
        <v>0.98982327788132807</v>
      </c>
      <c r="D3469" s="198">
        <f t="shared" si="107"/>
        <v>-1.0176722118671933E-2</v>
      </c>
    </row>
    <row r="3470" spans="1:4" outlineLevel="1" x14ac:dyDescent="0.25">
      <c r="A3470" s="194">
        <v>37858</v>
      </c>
      <c r="B3470" s="195">
        <v>993.71</v>
      </c>
      <c r="C3470" s="196">
        <f t="shared" si="106"/>
        <v>1.0006545425251245</v>
      </c>
      <c r="D3470" s="198">
        <f t="shared" si="107"/>
        <v>6.5454252512453515E-4</v>
      </c>
    </row>
    <row r="3471" spans="1:4" outlineLevel="1" x14ac:dyDescent="0.25">
      <c r="A3471" s="194">
        <v>37859</v>
      </c>
      <c r="B3471" s="195">
        <v>996.73</v>
      </c>
      <c r="C3471" s="196">
        <f t="shared" si="106"/>
        <v>1.0030391160398908</v>
      </c>
      <c r="D3471" s="198">
        <f t="shared" si="107"/>
        <v>3.0391160398908212E-3</v>
      </c>
    </row>
    <row r="3472" spans="1:4" outlineLevel="1" x14ac:dyDescent="0.25">
      <c r="A3472" s="194">
        <v>37860</v>
      </c>
      <c r="B3472" s="195">
        <v>996.79</v>
      </c>
      <c r="C3472" s="196">
        <f t="shared" si="106"/>
        <v>1.0000601968436789</v>
      </c>
      <c r="D3472" s="198">
        <f t="shared" si="107"/>
        <v>6.0196843678861356E-5</v>
      </c>
    </row>
    <row r="3473" spans="1:4" outlineLevel="1" x14ac:dyDescent="0.25">
      <c r="A3473" s="194">
        <v>37861</v>
      </c>
      <c r="B3473" s="195">
        <v>1002.84</v>
      </c>
      <c r="C3473" s="196">
        <f t="shared" si="106"/>
        <v>1.0060694830405603</v>
      </c>
      <c r="D3473" s="198">
        <f t="shared" si="107"/>
        <v>6.0694830405603195E-3</v>
      </c>
    </row>
    <row r="3474" spans="1:4" outlineLevel="1" x14ac:dyDescent="0.25">
      <c r="A3474" s="194">
        <v>37862</v>
      </c>
      <c r="B3474" s="195">
        <v>1008.01</v>
      </c>
      <c r="C3474" s="196">
        <f t="shared" si="106"/>
        <v>1.0051553587810618</v>
      </c>
      <c r="D3474" s="198">
        <f t="shared" si="107"/>
        <v>5.1553587810617696E-3</v>
      </c>
    </row>
    <row r="3475" spans="1:4" outlineLevel="1" x14ac:dyDescent="0.25">
      <c r="A3475" s="194">
        <v>37866</v>
      </c>
      <c r="B3475" s="195">
        <v>1021.99</v>
      </c>
      <c r="C3475" s="196">
        <f t="shared" si="106"/>
        <v>1.0138689100306544</v>
      </c>
      <c r="D3475" s="198">
        <f t="shared" si="107"/>
        <v>1.386891003065438E-2</v>
      </c>
    </row>
    <row r="3476" spans="1:4" outlineLevel="1" x14ac:dyDescent="0.25">
      <c r="A3476" s="194">
        <v>37867</v>
      </c>
      <c r="B3476" s="195">
        <v>1026.27</v>
      </c>
      <c r="C3476" s="196">
        <f t="shared" si="106"/>
        <v>1.0041879079051654</v>
      </c>
      <c r="D3476" s="198">
        <f t="shared" si="107"/>
        <v>4.1879079051654333E-3</v>
      </c>
    </row>
    <row r="3477" spans="1:4" outlineLevel="1" x14ac:dyDescent="0.25">
      <c r="A3477" s="194">
        <v>37868</v>
      </c>
      <c r="B3477" s="195">
        <v>1027.97</v>
      </c>
      <c r="C3477" s="196">
        <f t="shared" si="106"/>
        <v>1.0016564841610882</v>
      </c>
      <c r="D3477" s="198">
        <f t="shared" si="107"/>
        <v>1.6564841610882119E-3</v>
      </c>
    </row>
    <row r="3478" spans="1:4" outlineLevel="1" x14ac:dyDescent="0.25">
      <c r="A3478" s="194">
        <v>37869</v>
      </c>
      <c r="B3478" s="195">
        <v>1021.39</v>
      </c>
      <c r="C3478" s="196">
        <f t="shared" si="106"/>
        <v>0.99359903499129343</v>
      </c>
      <c r="D3478" s="198">
        <f t="shared" si="107"/>
        <v>-6.4009650087065717E-3</v>
      </c>
    </row>
    <row r="3479" spans="1:4" outlineLevel="1" x14ac:dyDescent="0.25">
      <c r="A3479" s="194">
        <v>37872</v>
      </c>
      <c r="B3479" s="195">
        <v>1031.6400000000001</v>
      </c>
      <c r="C3479" s="196">
        <f t="shared" si="106"/>
        <v>1.0100353439920109</v>
      </c>
      <c r="D3479" s="198">
        <f t="shared" si="107"/>
        <v>1.0035343992010892E-2</v>
      </c>
    </row>
    <row r="3480" spans="1:4" outlineLevel="1" x14ac:dyDescent="0.25">
      <c r="A3480" s="194">
        <v>37873</v>
      </c>
      <c r="B3480" s="195">
        <v>1023.17</v>
      </c>
      <c r="C3480" s="196">
        <f t="shared" si="106"/>
        <v>0.99178977162576076</v>
      </c>
      <c r="D3480" s="198">
        <f t="shared" si="107"/>
        <v>-8.2102283742392368E-3</v>
      </c>
    </row>
    <row r="3481" spans="1:4" outlineLevel="1" x14ac:dyDescent="0.25">
      <c r="A3481" s="194">
        <v>37874</v>
      </c>
      <c r="B3481" s="195">
        <v>1010.92</v>
      </c>
      <c r="C3481" s="196">
        <f t="shared" si="106"/>
        <v>0.98802740502555786</v>
      </c>
      <c r="D3481" s="198">
        <f t="shared" si="107"/>
        <v>-1.1972594974442141E-2</v>
      </c>
    </row>
    <row r="3482" spans="1:4" outlineLevel="1" x14ac:dyDescent="0.25">
      <c r="A3482" s="194">
        <v>37875</v>
      </c>
      <c r="B3482" s="195">
        <v>1016.42</v>
      </c>
      <c r="C3482" s="196">
        <f t="shared" si="106"/>
        <v>1.0054405887706248</v>
      </c>
      <c r="D3482" s="198">
        <f t="shared" si="107"/>
        <v>5.4405887706248102E-3</v>
      </c>
    </row>
    <row r="3483" spans="1:4" outlineLevel="1" x14ac:dyDescent="0.25">
      <c r="A3483" s="194">
        <v>37876</v>
      </c>
      <c r="B3483" s="195">
        <v>1018.63</v>
      </c>
      <c r="C3483" s="196">
        <f t="shared" si="106"/>
        <v>1.0021742980264063</v>
      </c>
      <c r="D3483" s="198">
        <f t="shared" si="107"/>
        <v>2.1742980264063405E-3</v>
      </c>
    </row>
    <row r="3484" spans="1:4" outlineLevel="1" x14ac:dyDescent="0.25">
      <c r="A3484" s="194">
        <v>37879</v>
      </c>
      <c r="B3484" s="195">
        <v>1014.81</v>
      </c>
      <c r="C3484" s="196">
        <f t="shared" si="106"/>
        <v>0.99624986501477475</v>
      </c>
      <c r="D3484" s="198">
        <f t="shared" si="107"/>
        <v>-3.7501349852252508E-3</v>
      </c>
    </row>
    <row r="3485" spans="1:4" outlineLevel="1" x14ac:dyDescent="0.25">
      <c r="A3485" s="194">
        <v>37880</v>
      </c>
      <c r="B3485" s="195">
        <v>1029.32</v>
      </c>
      <c r="C3485" s="196">
        <f t="shared" ref="C3485:C3548" si="108">B3485/B3484</f>
        <v>1.0142982430208611</v>
      </c>
      <c r="D3485" s="198">
        <f t="shared" ref="D3485:D3548" si="109">C3485-1</f>
        <v>1.4298243020861134E-2</v>
      </c>
    </row>
    <row r="3486" spans="1:4" outlineLevel="1" x14ac:dyDescent="0.25">
      <c r="A3486" s="194">
        <v>37881</v>
      </c>
      <c r="B3486" s="195">
        <v>1025.97</v>
      </c>
      <c r="C3486" s="196">
        <f t="shared" si="108"/>
        <v>0.99674542416352552</v>
      </c>
      <c r="D3486" s="198">
        <f t="shared" si="109"/>
        <v>-3.2545758364744826E-3</v>
      </c>
    </row>
    <row r="3487" spans="1:4" outlineLevel="1" x14ac:dyDescent="0.25">
      <c r="A3487" s="194">
        <v>37882</v>
      </c>
      <c r="B3487" s="195">
        <v>1039.58</v>
      </c>
      <c r="C3487" s="196">
        <f t="shared" si="108"/>
        <v>1.0132654950924489</v>
      </c>
      <c r="D3487" s="198">
        <f t="shared" si="109"/>
        <v>1.3265495092448898E-2</v>
      </c>
    </row>
    <row r="3488" spans="1:4" outlineLevel="1" x14ac:dyDescent="0.25">
      <c r="A3488" s="194">
        <v>37883</v>
      </c>
      <c r="B3488" s="195">
        <v>1036.3</v>
      </c>
      <c r="C3488" s="196">
        <f t="shared" si="108"/>
        <v>0.99684487966294077</v>
      </c>
      <c r="D3488" s="198">
        <f t="shared" si="109"/>
        <v>-3.1551203370592251E-3</v>
      </c>
    </row>
    <row r="3489" spans="1:4" outlineLevel="1" x14ac:dyDescent="0.25">
      <c r="A3489" s="194">
        <v>37886</v>
      </c>
      <c r="B3489" s="195">
        <v>1022.82</v>
      </c>
      <c r="C3489" s="196">
        <f t="shared" si="108"/>
        <v>0.98699218373058006</v>
      </c>
      <c r="D3489" s="198">
        <f t="shared" si="109"/>
        <v>-1.3007816269419936E-2</v>
      </c>
    </row>
    <row r="3490" spans="1:4" outlineLevel="1" x14ac:dyDescent="0.25">
      <c r="A3490" s="194">
        <v>37887</v>
      </c>
      <c r="B3490" s="195">
        <v>1029.03</v>
      </c>
      <c r="C3490" s="196">
        <f t="shared" si="108"/>
        <v>1.0060714495219099</v>
      </c>
      <c r="D3490" s="198">
        <f t="shared" si="109"/>
        <v>6.0714495219098552E-3</v>
      </c>
    </row>
    <row r="3491" spans="1:4" outlineLevel="1" x14ac:dyDescent="0.25">
      <c r="A3491" s="194">
        <v>37888</v>
      </c>
      <c r="B3491" s="195">
        <v>1009.38</v>
      </c>
      <c r="C3491" s="196">
        <f t="shared" si="108"/>
        <v>0.9809043468120463</v>
      </c>
      <c r="D3491" s="198">
        <f t="shared" si="109"/>
        <v>-1.9095653187953698E-2</v>
      </c>
    </row>
    <row r="3492" spans="1:4" outlineLevel="1" x14ac:dyDescent="0.25">
      <c r="A3492" s="194">
        <v>37889</v>
      </c>
      <c r="B3492" s="195">
        <v>1003.27</v>
      </c>
      <c r="C3492" s="196">
        <f t="shared" si="108"/>
        <v>0.99394677921100083</v>
      </c>
      <c r="D3492" s="198">
        <f t="shared" si="109"/>
        <v>-6.0532207889991696E-3</v>
      </c>
    </row>
    <row r="3493" spans="1:4" outlineLevel="1" x14ac:dyDescent="0.25">
      <c r="A3493" s="194">
        <v>37890</v>
      </c>
      <c r="B3493" s="195">
        <v>996.85</v>
      </c>
      <c r="C3493" s="196">
        <f t="shared" si="108"/>
        <v>0.9936009249753307</v>
      </c>
      <c r="D3493" s="198">
        <f t="shared" si="109"/>
        <v>-6.3990750246692985E-3</v>
      </c>
    </row>
    <row r="3494" spans="1:4" outlineLevel="1" x14ac:dyDescent="0.25">
      <c r="A3494" s="194">
        <v>37893</v>
      </c>
      <c r="B3494" s="195">
        <v>1006.58</v>
      </c>
      <c r="C3494" s="196">
        <f t="shared" si="108"/>
        <v>1.0097607463510057</v>
      </c>
      <c r="D3494" s="198">
        <f t="shared" si="109"/>
        <v>9.7607463510056558E-3</v>
      </c>
    </row>
    <row r="3495" spans="1:4" outlineLevel="1" x14ac:dyDescent="0.25">
      <c r="A3495" s="194">
        <v>37894</v>
      </c>
      <c r="B3495" s="195">
        <v>995.97</v>
      </c>
      <c r="C3495" s="196">
        <f t="shared" si="108"/>
        <v>0.98945935742812297</v>
      </c>
      <c r="D3495" s="198">
        <f t="shared" si="109"/>
        <v>-1.0540642571877035E-2</v>
      </c>
    </row>
    <row r="3496" spans="1:4" outlineLevel="1" x14ac:dyDescent="0.25">
      <c r="A3496" s="194">
        <v>37895</v>
      </c>
      <c r="B3496" s="195">
        <v>1018.22</v>
      </c>
      <c r="C3496" s="196">
        <f t="shared" si="108"/>
        <v>1.0223400303221986</v>
      </c>
      <c r="D3496" s="198">
        <f t="shared" si="109"/>
        <v>2.2340030322198556E-2</v>
      </c>
    </row>
    <row r="3497" spans="1:4" outlineLevel="1" x14ac:dyDescent="0.25">
      <c r="A3497" s="194">
        <v>37896</v>
      </c>
      <c r="B3497" s="195">
        <v>1020.24</v>
      </c>
      <c r="C3497" s="196">
        <f t="shared" si="108"/>
        <v>1.0019838541768968</v>
      </c>
      <c r="D3497" s="198">
        <f t="shared" si="109"/>
        <v>1.9838541768968376E-3</v>
      </c>
    </row>
    <row r="3498" spans="1:4" outlineLevel="1" x14ac:dyDescent="0.25">
      <c r="A3498" s="194">
        <v>37897</v>
      </c>
      <c r="B3498" s="195">
        <v>1029.8499999999999</v>
      </c>
      <c r="C3498" s="196">
        <f t="shared" si="108"/>
        <v>1.0094193523092605</v>
      </c>
      <c r="D3498" s="198">
        <f t="shared" si="109"/>
        <v>9.419352309260498E-3</v>
      </c>
    </row>
    <row r="3499" spans="1:4" outlineLevel="1" x14ac:dyDescent="0.25">
      <c r="A3499" s="194">
        <v>37900</v>
      </c>
      <c r="B3499" s="195">
        <v>1034.3499999999999</v>
      </c>
      <c r="C3499" s="196">
        <f t="shared" si="108"/>
        <v>1.0043695683837452</v>
      </c>
      <c r="D3499" s="198">
        <f t="shared" si="109"/>
        <v>4.3695683837452481E-3</v>
      </c>
    </row>
    <row r="3500" spans="1:4" outlineLevel="1" x14ac:dyDescent="0.25">
      <c r="A3500" s="194">
        <v>37901</v>
      </c>
      <c r="B3500" s="195">
        <v>1039.25</v>
      </c>
      <c r="C3500" s="196">
        <f t="shared" si="108"/>
        <v>1.0047372746169092</v>
      </c>
      <c r="D3500" s="198">
        <f t="shared" si="109"/>
        <v>4.7372746169092039E-3</v>
      </c>
    </row>
    <row r="3501" spans="1:4" outlineLevel="1" x14ac:dyDescent="0.25">
      <c r="A3501" s="194">
        <v>37902</v>
      </c>
      <c r="B3501" s="195">
        <v>1033.78</v>
      </c>
      <c r="C3501" s="196">
        <f t="shared" si="108"/>
        <v>0.99473658888621597</v>
      </c>
      <c r="D3501" s="198">
        <f t="shared" si="109"/>
        <v>-5.2634111137840334E-3</v>
      </c>
    </row>
    <row r="3502" spans="1:4" outlineLevel="1" x14ac:dyDescent="0.25">
      <c r="A3502" s="194">
        <v>37903</v>
      </c>
      <c r="B3502" s="195">
        <v>1038.73</v>
      </c>
      <c r="C3502" s="196">
        <f t="shared" si="108"/>
        <v>1.0047882528197489</v>
      </c>
      <c r="D3502" s="198">
        <f t="shared" si="109"/>
        <v>4.7882528197489282E-3</v>
      </c>
    </row>
    <row r="3503" spans="1:4" outlineLevel="1" x14ac:dyDescent="0.25">
      <c r="A3503" s="194">
        <v>37904</v>
      </c>
      <c r="B3503" s="195">
        <v>1038.06</v>
      </c>
      <c r="C3503" s="196">
        <f t="shared" si="108"/>
        <v>0.99935498156402525</v>
      </c>
      <c r="D3503" s="198">
        <f t="shared" si="109"/>
        <v>-6.450184359747535E-4</v>
      </c>
    </row>
    <row r="3504" spans="1:4" outlineLevel="1" x14ac:dyDescent="0.25">
      <c r="A3504" s="194">
        <v>37907</v>
      </c>
      <c r="B3504" s="195">
        <v>1045.3499999999999</v>
      </c>
      <c r="C3504" s="196">
        <f t="shared" si="108"/>
        <v>1.007022715449974</v>
      </c>
      <c r="D3504" s="198">
        <f t="shared" si="109"/>
        <v>7.0227154499740152E-3</v>
      </c>
    </row>
    <row r="3505" spans="1:4" outlineLevel="1" x14ac:dyDescent="0.25">
      <c r="A3505" s="194">
        <v>37908</v>
      </c>
      <c r="B3505" s="195">
        <v>1049.48</v>
      </c>
      <c r="C3505" s="196">
        <f t="shared" si="108"/>
        <v>1.0039508298655953</v>
      </c>
      <c r="D3505" s="198">
        <f t="shared" si="109"/>
        <v>3.9508298655952512E-3</v>
      </c>
    </row>
    <row r="3506" spans="1:4" outlineLevel="1" x14ac:dyDescent="0.25">
      <c r="A3506" s="194">
        <v>37909</v>
      </c>
      <c r="B3506" s="195">
        <v>1046.76</v>
      </c>
      <c r="C3506" s="196">
        <f t="shared" si="108"/>
        <v>0.99740824027137243</v>
      </c>
      <c r="D3506" s="198">
        <f t="shared" si="109"/>
        <v>-2.591759728627574E-3</v>
      </c>
    </row>
    <row r="3507" spans="1:4" outlineLevel="1" x14ac:dyDescent="0.25">
      <c r="A3507" s="194">
        <v>37910</v>
      </c>
      <c r="B3507" s="195">
        <v>1050.07</v>
      </c>
      <c r="C3507" s="196">
        <f t="shared" si="108"/>
        <v>1.00316213840804</v>
      </c>
      <c r="D3507" s="198">
        <f t="shared" si="109"/>
        <v>3.1621384080400272E-3</v>
      </c>
    </row>
    <row r="3508" spans="1:4" outlineLevel="1" x14ac:dyDescent="0.25">
      <c r="A3508" s="194">
        <v>37911</v>
      </c>
      <c r="B3508" s="195">
        <v>1039.32</v>
      </c>
      <c r="C3508" s="196">
        <f t="shared" si="108"/>
        <v>0.98976258725608768</v>
      </c>
      <c r="D3508" s="198">
        <f t="shared" si="109"/>
        <v>-1.0237412743912322E-2</v>
      </c>
    </row>
    <row r="3509" spans="1:4" outlineLevel="1" x14ac:dyDescent="0.25">
      <c r="A3509" s="194">
        <v>37914</v>
      </c>
      <c r="B3509" s="195">
        <v>1044.68</v>
      </c>
      <c r="C3509" s="196">
        <f t="shared" si="108"/>
        <v>1.0051572181811186</v>
      </c>
      <c r="D3509" s="198">
        <f t="shared" si="109"/>
        <v>5.1572181811185835E-3</v>
      </c>
    </row>
    <row r="3510" spans="1:4" outlineLevel="1" x14ac:dyDescent="0.25">
      <c r="A3510" s="194">
        <v>37915</v>
      </c>
      <c r="B3510" s="195">
        <v>1046.03</v>
      </c>
      <c r="C3510" s="196">
        <f t="shared" si="108"/>
        <v>1.0012922617452233</v>
      </c>
      <c r="D3510" s="198">
        <f t="shared" si="109"/>
        <v>1.2922617452233442E-3</v>
      </c>
    </row>
    <row r="3511" spans="1:4" outlineLevel="1" x14ac:dyDescent="0.25">
      <c r="A3511" s="194">
        <v>37916</v>
      </c>
      <c r="B3511" s="195">
        <v>1030.3599999999999</v>
      </c>
      <c r="C3511" s="196">
        <f t="shared" si="108"/>
        <v>0.98501955010850539</v>
      </c>
      <c r="D3511" s="198">
        <f t="shared" si="109"/>
        <v>-1.4980449891494607E-2</v>
      </c>
    </row>
    <row r="3512" spans="1:4" outlineLevel="1" x14ac:dyDescent="0.25">
      <c r="A3512" s="194">
        <v>37917</v>
      </c>
      <c r="B3512" s="195">
        <v>1033.77</v>
      </c>
      <c r="C3512" s="196">
        <f t="shared" si="108"/>
        <v>1.0033095228852051</v>
      </c>
      <c r="D3512" s="198">
        <f t="shared" si="109"/>
        <v>3.3095228852051406E-3</v>
      </c>
    </row>
    <row r="3513" spans="1:4" outlineLevel="1" x14ac:dyDescent="0.25">
      <c r="A3513" s="194">
        <v>37918</v>
      </c>
      <c r="B3513" s="195">
        <v>1028.9100000000001</v>
      </c>
      <c r="C3513" s="196">
        <f t="shared" si="108"/>
        <v>0.99529876084622315</v>
      </c>
      <c r="D3513" s="198">
        <f t="shared" si="109"/>
        <v>-4.7012391537768483E-3</v>
      </c>
    </row>
    <row r="3514" spans="1:4" outlineLevel="1" x14ac:dyDescent="0.25">
      <c r="A3514" s="194">
        <v>37921</v>
      </c>
      <c r="B3514" s="195">
        <v>1031.1300000000001</v>
      </c>
      <c r="C3514" s="196">
        <f t="shared" si="108"/>
        <v>1.0021576231157245</v>
      </c>
      <c r="D3514" s="198">
        <f t="shared" si="109"/>
        <v>2.1576231157245385E-3</v>
      </c>
    </row>
    <row r="3515" spans="1:4" outlineLevel="1" x14ac:dyDescent="0.25">
      <c r="A3515" s="194">
        <v>37922</v>
      </c>
      <c r="B3515" s="195">
        <v>1046.79</v>
      </c>
      <c r="C3515" s="196">
        <f t="shared" si="108"/>
        <v>1.0151872217858076</v>
      </c>
      <c r="D3515" s="198">
        <f t="shared" si="109"/>
        <v>1.5187221785807559E-2</v>
      </c>
    </row>
    <row r="3516" spans="1:4" outlineLevel="1" x14ac:dyDescent="0.25">
      <c r="A3516" s="194">
        <v>37923</v>
      </c>
      <c r="B3516" s="195">
        <v>1048.1099999999999</v>
      </c>
      <c r="C3516" s="196">
        <f t="shared" si="108"/>
        <v>1.0012609979078897</v>
      </c>
      <c r="D3516" s="198">
        <f t="shared" si="109"/>
        <v>1.2609979078896938E-3</v>
      </c>
    </row>
    <row r="3517" spans="1:4" outlineLevel="1" x14ac:dyDescent="0.25">
      <c r="A3517" s="194">
        <v>37924</v>
      </c>
      <c r="B3517" s="195">
        <v>1046.94</v>
      </c>
      <c r="C3517" s="196">
        <f t="shared" si="108"/>
        <v>0.99888370495463275</v>
      </c>
      <c r="D3517" s="198">
        <f t="shared" si="109"/>
        <v>-1.1162950453672549E-3</v>
      </c>
    </row>
    <row r="3518" spans="1:4" outlineLevel="1" x14ac:dyDescent="0.25">
      <c r="A3518" s="194">
        <v>37925</v>
      </c>
      <c r="B3518" s="195">
        <v>1050.71</v>
      </c>
      <c r="C3518" s="196">
        <f t="shared" si="108"/>
        <v>1.003600970447208</v>
      </c>
      <c r="D3518" s="198">
        <f t="shared" si="109"/>
        <v>3.600970447207974E-3</v>
      </c>
    </row>
    <row r="3519" spans="1:4" outlineLevel="1" x14ac:dyDescent="0.25">
      <c r="A3519" s="194">
        <v>37928</v>
      </c>
      <c r="B3519" s="195">
        <v>1059.02</v>
      </c>
      <c r="C3519" s="196">
        <f t="shared" si="108"/>
        <v>1.0079089377658916</v>
      </c>
      <c r="D3519" s="198">
        <f t="shared" si="109"/>
        <v>7.9089377658916327E-3</v>
      </c>
    </row>
    <row r="3520" spans="1:4" outlineLevel="1" x14ac:dyDescent="0.25">
      <c r="A3520" s="194">
        <v>37929</v>
      </c>
      <c r="B3520" s="195">
        <v>1053.25</v>
      </c>
      <c r="C3520" s="196">
        <f t="shared" si="108"/>
        <v>0.99455156654265264</v>
      </c>
      <c r="D3520" s="198">
        <f t="shared" si="109"/>
        <v>-5.448433457347357E-3</v>
      </c>
    </row>
    <row r="3521" spans="1:4" outlineLevel="1" x14ac:dyDescent="0.25">
      <c r="A3521" s="194">
        <v>37930</v>
      </c>
      <c r="B3521" s="195">
        <v>1051.81</v>
      </c>
      <c r="C3521" s="196">
        <f t="shared" si="108"/>
        <v>0.99863280322810344</v>
      </c>
      <c r="D3521" s="198">
        <f t="shared" si="109"/>
        <v>-1.3671967718965616E-3</v>
      </c>
    </row>
    <row r="3522" spans="1:4" outlineLevel="1" x14ac:dyDescent="0.25">
      <c r="A3522" s="194">
        <v>37931</v>
      </c>
      <c r="B3522" s="195">
        <v>1058.05</v>
      </c>
      <c r="C3522" s="196">
        <f t="shared" si="108"/>
        <v>1.0059326304180414</v>
      </c>
      <c r="D3522" s="198">
        <f t="shared" si="109"/>
        <v>5.9326304180413736E-3</v>
      </c>
    </row>
    <row r="3523" spans="1:4" outlineLevel="1" x14ac:dyDescent="0.25">
      <c r="A3523" s="194">
        <v>37932</v>
      </c>
      <c r="B3523" s="195">
        <v>1053.21</v>
      </c>
      <c r="C3523" s="196">
        <f t="shared" si="108"/>
        <v>0.99542554699683383</v>
      </c>
      <c r="D3523" s="198">
        <f t="shared" si="109"/>
        <v>-4.5744530031661679E-3</v>
      </c>
    </row>
    <row r="3524" spans="1:4" outlineLevel="1" x14ac:dyDescent="0.25">
      <c r="A3524" s="194">
        <v>37935</v>
      </c>
      <c r="B3524" s="195">
        <v>1047.1099999999999</v>
      </c>
      <c r="C3524" s="196">
        <f t="shared" si="108"/>
        <v>0.99420818260365917</v>
      </c>
      <c r="D3524" s="198">
        <f t="shared" si="109"/>
        <v>-5.7918173963408259E-3</v>
      </c>
    </row>
    <row r="3525" spans="1:4" outlineLevel="1" x14ac:dyDescent="0.25">
      <c r="A3525" s="194">
        <v>37936</v>
      </c>
      <c r="B3525" s="195">
        <v>1046.57</v>
      </c>
      <c r="C3525" s="196">
        <f t="shared" si="108"/>
        <v>0.99948429486873402</v>
      </c>
      <c r="D3525" s="198">
        <f t="shared" si="109"/>
        <v>-5.157051312659755E-4</v>
      </c>
    </row>
    <row r="3526" spans="1:4" outlineLevel="1" x14ac:dyDescent="0.25">
      <c r="A3526" s="194">
        <v>37937</v>
      </c>
      <c r="B3526" s="195">
        <v>1058.53</v>
      </c>
      <c r="C3526" s="196">
        <f t="shared" si="108"/>
        <v>1.0114278070267637</v>
      </c>
      <c r="D3526" s="198">
        <f t="shared" si="109"/>
        <v>1.1427807026763714E-2</v>
      </c>
    </row>
    <row r="3527" spans="1:4" outlineLevel="1" x14ac:dyDescent="0.25">
      <c r="A3527" s="194">
        <v>37938</v>
      </c>
      <c r="B3527" s="195">
        <v>1058.4100000000001</v>
      </c>
      <c r="C3527" s="196">
        <f t="shared" si="108"/>
        <v>0.99988663523943588</v>
      </c>
      <c r="D3527" s="198">
        <f t="shared" si="109"/>
        <v>-1.1336476056411637E-4</v>
      </c>
    </row>
    <row r="3528" spans="1:4" outlineLevel="1" x14ac:dyDescent="0.25">
      <c r="A3528" s="194">
        <v>37939</v>
      </c>
      <c r="B3528" s="195">
        <v>1050.3499999999999</v>
      </c>
      <c r="C3528" s="196">
        <f t="shared" si="108"/>
        <v>0.99238480362052495</v>
      </c>
      <c r="D3528" s="198">
        <f t="shared" si="109"/>
        <v>-7.6151963794750532E-3</v>
      </c>
    </row>
    <row r="3529" spans="1:4" outlineLevel="1" x14ac:dyDescent="0.25">
      <c r="A3529" s="194">
        <v>37942</v>
      </c>
      <c r="B3529" s="195">
        <v>1043.6300000000001</v>
      </c>
      <c r="C3529" s="196">
        <f t="shared" si="108"/>
        <v>0.99360213262245933</v>
      </c>
      <c r="D3529" s="198">
        <f t="shared" si="109"/>
        <v>-6.3978673775406669E-3</v>
      </c>
    </row>
    <row r="3530" spans="1:4" outlineLevel="1" x14ac:dyDescent="0.25">
      <c r="A3530" s="194">
        <v>37943</v>
      </c>
      <c r="B3530" s="195">
        <v>1034.1500000000001</v>
      </c>
      <c r="C3530" s="196">
        <f t="shared" si="108"/>
        <v>0.99091632091833315</v>
      </c>
      <c r="D3530" s="198">
        <f t="shared" si="109"/>
        <v>-9.0836790816668511E-3</v>
      </c>
    </row>
    <row r="3531" spans="1:4" outlineLevel="1" x14ac:dyDescent="0.25">
      <c r="A3531" s="194">
        <v>37944</v>
      </c>
      <c r="B3531" s="195">
        <v>1042.44</v>
      </c>
      <c r="C3531" s="196">
        <f t="shared" si="108"/>
        <v>1.0080162452255474</v>
      </c>
      <c r="D3531" s="198">
        <f t="shared" si="109"/>
        <v>8.016245225547447E-3</v>
      </c>
    </row>
    <row r="3532" spans="1:4" outlineLevel="1" x14ac:dyDescent="0.25">
      <c r="A3532" s="194">
        <v>37945</v>
      </c>
      <c r="B3532" s="195">
        <v>1033.6500000000001</v>
      </c>
      <c r="C3532" s="196">
        <f t="shared" si="108"/>
        <v>0.99156786002072062</v>
      </c>
      <c r="D3532" s="198">
        <f t="shared" si="109"/>
        <v>-8.432139979279385E-3</v>
      </c>
    </row>
    <row r="3533" spans="1:4" outlineLevel="1" x14ac:dyDescent="0.25">
      <c r="A3533" s="194">
        <v>37946</v>
      </c>
      <c r="B3533" s="195">
        <v>1035.28</v>
      </c>
      <c r="C3533" s="196">
        <f t="shared" si="108"/>
        <v>1.0015769361002271</v>
      </c>
      <c r="D3533" s="198">
        <f t="shared" si="109"/>
        <v>1.5769361002271332E-3</v>
      </c>
    </row>
    <row r="3534" spans="1:4" outlineLevel="1" x14ac:dyDescent="0.25">
      <c r="A3534" s="194">
        <v>37949</v>
      </c>
      <c r="B3534" s="195">
        <v>1052.08</v>
      </c>
      <c r="C3534" s="196">
        <f t="shared" si="108"/>
        <v>1.0162274940112819</v>
      </c>
      <c r="D3534" s="198">
        <f t="shared" si="109"/>
        <v>1.6227494011281873E-2</v>
      </c>
    </row>
    <row r="3535" spans="1:4" outlineLevel="1" x14ac:dyDescent="0.25">
      <c r="A3535" s="194">
        <v>37950</v>
      </c>
      <c r="B3535" s="195">
        <v>1053.8900000000001</v>
      </c>
      <c r="C3535" s="196">
        <f t="shared" si="108"/>
        <v>1.0017204014903811</v>
      </c>
      <c r="D3535" s="198">
        <f t="shared" si="109"/>
        <v>1.7204014903811071E-3</v>
      </c>
    </row>
    <row r="3536" spans="1:4" outlineLevel="1" x14ac:dyDescent="0.25">
      <c r="A3536" s="194">
        <v>37951</v>
      </c>
      <c r="B3536" s="195">
        <v>1058.45</v>
      </c>
      <c r="C3536" s="196">
        <f t="shared" si="108"/>
        <v>1.0043268272779891</v>
      </c>
      <c r="D3536" s="198">
        <f t="shared" si="109"/>
        <v>4.3268272779890538E-3</v>
      </c>
    </row>
    <row r="3537" spans="1:4" outlineLevel="1" x14ac:dyDescent="0.25">
      <c r="A3537" s="194">
        <v>37953</v>
      </c>
      <c r="B3537" s="195">
        <v>1058.2</v>
      </c>
      <c r="C3537" s="196">
        <f t="shared" si="108"/>
        <v>0.99976380556474087</v>
      </c>
      <c r="D3537" s="198">
        <f t="shared" si="109"/>
        <v>-2.3619443525912942E-4</v>
      </c>
    </row>
    <row r="3538" spans="1:4" outlineLevel="1" x14ac:dyDescent="0.25">
      <c r="A3538" s="194">
        <v>37956</v>
      </c>
      <c r="B3538" s="195">
        <v>1070.1199999999999</v>
      </c>
      <c r="C3538" s="196">
        <f t="shared" si="108"/>
        <v>1.0112644112644111</v>
      </c>
      <c r="D3538" s="198">
        <f t="shared" si="109"/>
        <v>1.1264411264411134E-2</v>
      </c>
    </row>
    <row r="3539" spans="1:4" outlineLevel="1" x14ac:dyDescent="0.25">
      <c r="A3539" s="194">
        <v>37957</v>
      </c>
      <c r="B3539" s="195">
        <v>1066.6199999999999</v>
      </c>
      <c r="C3539" s="196">
        <f t="shared" si="108"/>
        <v>0.99672933876574588</v>
      </c>
      <c r="D3539" s="198">
        <f t="shared" si="109"/>
        <v>-3.2706612342541241E-3</v>
      </c>
    </row>
    <row r="3540" spans="1:4" outlineLevel="1" x14ac:dyDescent="0.25">
      <c r="A3540" s="194">
        <v>37958</v>
      </c>
      <c r="B3540" s="195">
        <v>1064.73</v>
      </c>
      <c r="C3540" s="196">
        <f t="shared" si="108"/>
        <v>0.99822804747707727</v>
      </c>
      <c r="D3540" s="198">
        <f t="shared" si="109"/>
        <v>-1.7719525229227262E-3</v>
      </c>
    </row>
    <row r="3541" spans="1:4" outlineLevel="1" x14ac:dyDescent="0.25">
      <c r="A3541" s="194">
        <v>37959</v>
      </c>
      <c r="B3541" s="195">
        <v>1069.72</v>
      </c>
      <c r="C3541" s="196">
        <f t="shared" si="108"/>
        <v>1.0046866341701652</v>
      </c>
      <c r="D3541" s="198">
        <f t="shared" si="109"/>
        <v>4.6866341701652381E-3</v>
      </c>
    </row>
    <row r="3542" spans="1:4" outlineLevel="1" x14ac:dyDescent="0.25">
      <c r="A3542" s="194">
        <v>37960</v>
      </c>
      <c r="B3542" s="195">
        <v>1061.5</v>
      </c>
      <c r="C3542" s="196">
        <f t="shared" si="108"/>
        <v>0.99231574617656959</v>
      </c>
      <c r="D3542" s="198">
        <f t="shared" si="109"/>
        <v>-7.6842538234304092E-3</v>
      </c>
    </row>
    <row r="3543" spans="1:4" outlineLevel="1" x14ac:dyDescent="0.25">
      <c r="A3543" s="194">
        <v>37963</v>
      </c>
      <c r="B3543" s="195">
        <v>1069.3</v>
      </c>
      <c r="C3543" s="196">
        <f t="shared" si="108"/>
        <v>1.0073480923221856</v>
      </c>
      <c r="D3543" s="198">
        <f t="shared" si="109"/>
        <v>7.3480923221855843E-3</v>
      </c>
    </row>
    <row r="3544" spans="1:4" outlineLevel="1" x14ac:dyDescent="0.25">
      <c r="A3544" s="194">
        <v>37964</v>
      </c>
      <c r="B3544" s="195">
        <v>1060.18</v>
      </c>
      <c r="C3544" s="196">
        <f t="shared" si="108"/>
        <v>0.99147105583091755</v>
      </c>
      <c r="D3544" s="198">
        <f t="shared" si="109"/>
        <v>-8.528944169082453E-3</v>
      </c>
    </row>
    <row r="3545" spans="1:4" outlineLevel="1" x14ac:dyDescent="0.25">
      <c r="A3545" s="194">
        <v>37965</v>
      </c>
      <c r="B3545" s="195">
        <v>1059.05</v>
      </c>
      <c r="C3545" s="196">
        <f t="shared" si="108"/>
        <v>0.99893414325869179</v>
      </c>
      <c r="D3545" s="198">
        <f t="shared" si="109"/>
        <v>-1.0658567413082132E-3</v>
      </c>
    </row>
    <row r="3546" spans="1:4" outlineLevel="1" x14ac:dyDescent="0.25">
      <c r="A3546" s="194">
        <v>37966</v>
      </c>
      <c r="B3546" s="195">
        <v>1071.21</v>
      </c>
      <c r="C3546" s="196">
        <f t="shared" si="108"/>
        <v>1.011481988574666</v>
      </c>
      <c r="D3546" s="198">
        <f t="shared" si="109"/>
        <v>1.148198857466598E-2</v>
      </c>
    </row>
    <row r="3547" spans="1:4" outlineLevel="1" x14ac:dyDescent="0.25">
      <c r="A3547" s="194">
        <v>37967</v>
      </c>
      <c r="B3547" s="195">
        <v>1074.1400000000001</v>
      </c>
      <c r="C3547" s="196">
        <f t="shared" si="108"/>
        <v>1.0027352246524959</v>
      </c>
      <c r="D3547" s="198">
        <f t="shared" si="109"/>
        <v>2.7352246524958712E-3</v>
      </c>
    </row>
    <row r="3548" spans="1:4" outlineLevel="1" x14ac:dyDescent="0.25">
      <c r="A3548" s="194">
        <v>37970</v>
      </c>
      <c r="B3548" s="195">
        <v>1068.04</v>
      </c>
      <c r="C3548" s="196">
        <f t="shared" si="108"/>
        <v>0.99432103822592943</v>
      </c>
      <c r="D3548" s="198">
        <f t="shared" si="109"/>
        <v>-5.6789617740705678E-3</v>
      </c>
    </row>
    <row r="3549" spans="1:4" outlineLevel="1" x14ac:dyDescent="0.25">
      <c r="A3549" s="194">
        <v>37971</v>
      </c>
      <c r="B3549" s="195">
        <v>1075.1300000000001</v>
      </c>
      <c r="C3549" s="196">
        <f t="shared" ref="C3549:C3612" si="110">B3549/B3548</f>
        <v>1.0066383281525038</v>
      </c>
      <c r="D3549" s="198">
        <f t="shared" ref="D3549:D3612" si="111">C3549-1</f>
        <v>6.6383281525037585E-3</v>
      </c>
    </row>
    <row r="3550" spans="1:4" outlineLevel="1" x14ac:dyDescent="0.25">
      <c r="A3550" s="194">
        <v>37972</v>
      </c>
      <c r="B3550" s="195">
        <v>1076.48</v>
      </c>
      <c r="C3550" s="196">
        <f t="shared" si="110"/>
        <v>1.0012556621059778</v>
      </c>
      <c r="D3550" s="198">
        <f t="shared" si="111"/>
        <v>1.2556621059778283E-3</v>
      </c>
    </row>
    <row r="3551" spans="1:4" outlineLevel="1" x14ac:dyDescent="0.25">
      <c r="A3551" s="194">
        <v>37973</v>
      </c>
      <c r="B3551" s="195">
        <v>1089.18</v>
      </c>
      <c r="C3551" s="196">
        <f t="shared" si="110"/>
        <v>1.0117977110582641</v>
      </c>
      <c r="D3551" s="198">
        <f t="shared" si="111"/>
        <v>1.1797711058264104E-2</v>
      </c>
    </row>
    <row r="3552" spans="1:4" outlineLevel="1" x14ac:dyDescent="0.25">
      <c r="A3552" s="194">
        <v>37974</v>
      </c>
      <c r="B3552" s="195">
        <v>1088.6600000000001</v>
      </c>
      <c r="C3552" s="196">
        <f t="shared" si="110"/>
        <v>0.99952257661727173</v>
      </c>
      <c r="D3552" s="198">
        <f t="shared" si="111"/>
        <v>-4.7742338272827034E-4</v>
      </c>
    </row>
    <row r="3553" spans="1:4" outlineLevel="1" x14ac:dyDescent="0.25">
      <c r="A3553" s="194">
        <v>37977</v>
      </c>
      <c r="B3553" s="195">
        <v>1092.94</v>
      </c>
      <c r="C3553" s="196">
        <f t="shared" si="110"/>
        <v>1.0039314386493488</v>
      </c>
      <c r="D3553" s="198">
        <f t="shared" si="111"/>
        <v>3.9314386493487508E-3</v>
      </c>
    </row>
    <row r="3554" spans="1:4" outlineLevel="1" x14ac:dyDescent="0.25">
      <c r="A3554" s="194">
        <v>37978</v>
      </c>
      <c r="B3554" s="195">
        <v>1096.02</v>
      </c>
      <c r="C3554" s="196">
        <f t="shared" si="110"/>
        <v>1.0028180869947114</v>
      </c>
      <c r="D3554" s="198">
        <f t="shared" si="111"/>
        <v>2.8180869947114218E-3</v>
      </c>
    </row>
    <row r="3555" spans="1:4" outlineLevel="1" x14ac:dyDescent="0.25">
      <c r="A3555" s="194">
        <v>37979</v>
      </c>
      <c r="B3555" s="195">
        <v>1094.04</v>
      </c>
      <c r="C3555" s="196">
        <f t="shared" si="110"/>
        <v>0.9981934636229266</v>
      </c>
      <c r="D3555" s="198">
        <f t="shared" si="111"/>
        <v>-1.8065363770733978E-3</v>
      </c>
    </row>
    <row r="3556" spans="1:4" outlineLevel="1" x14ac:dyDescent="0.25">
      <c r="A3556" s="194">
        <v>37981</v>
      </c>
      <c r="B3556" s="195">
        <v>1095.8900000000001</v>
      </c>
      <c r="C3556" s="196">
        <f t="shared" si="110"/>
        <v>1.0016909802201017</v>
      </c>
      <c r="D3556" s="198">
        <f t="shared" si="111"/>
        <v>1.6909802201017232E-3</v>
      </c>
    </row>
    <row r="3557" spans="1:4" outlineLevel="1" x14ac:dyDescent="0.25">
      <c r="A3557" s="194">
        <v>37984</v>
      </c>
      <c r="B3557" s="195">
        <v>1109.48</v>
      </c>
      <c r="C3557" s="196">
        <f t="shared" si="110"/>
        <v>1.0124008796503299</v>
      </c>
      <c r="D3557" s="198">
        <f t="shared" si="111"/>
        <v>1.2400879650329877E-2</v>
      </c>
    </row>
    <row r="3558" spans="1:4" outlineLevel="1" x14ac:dyDescent="0.25">
      <c r="A3558" s="194">
        <v>37985</v>
      </c>
      <c r="B3558" s="195">
        <v>1109.6400000000001</v>
      </c>
      <c r="C3558" s="196">
        <f t="shared" si="110"/>
        <v>1.0001442117027797</v>
      </c>
      <c r="D3558" s="198">
        <f t="shared" si="111"/>
        <v>1.4421170277967299E-4</v>
      </c>
    </row>
    <row r="3559" spans="1:4" outlineLevel="1" x14ac:dyDescent="0.25">
      <c r="A3559" s="194">
        <v>37986</v>
      </c>
      <c r="B3559" s="195">
        <v>1111.92</v>
      </c>
      <c r="C3559" s="196">
        <f t="shared" si="110"/>
        <v>1.0020547204498755</v>
      </c>
      <c r="D3559" s="198">
        <f t="shared" si="111"/>
        <v>2.0547204498755356E-3</v>
      </c>
    </row>
    <row r="3560" spans="1:4" outlineLevel="1" x14ac:dyDescent="0.25">
      <c r="A3560" s="194">
        <v>37988</v>
      </c>
      <c r="B3560" s="195">
        <v>1108.48</v>
      </c>
      <c r="C3560" s="196">
        <f t="shared" si="110"/>
        <v>0.99690625224836316</v>
      </c>
      <c r="D3560" s="198">
        <f t="shared" si="111"/>
        <v>-3.0937477516368439E-3</v>
      </c>
    </row>
    <row r="3561" spans="1:4" outlineLevel="1" x14ac:dyDescent="0.25">
      <c r="A3561" s="194">
        <v>37991</v>
      </c>
      <c r="B3561" s="195">
        <v>1122.22</v>
      </c>
      <c r="C3561" s="196">
        <f t="shared" si="110"/>
        <v>1.0123953521939955</v>
      </c>
      <c r="D3561" s="198">
        <f t="shared" si="111"/>
        <v>1.2395352193995457E-2</v>
      </c>
    </row>
    <row r="3562" spans="1:4" outlineLevel="1" x14ac:dyDescent="0.25">
      <c r="A3562" s="194">
        <v>37992</v>
      </c>
      <c r="B3562" s="195">
        <v>1123.67</v>
      </c>
      <c r="C3562" s="196">
        <f t="shared" si="110"/>
        <v>1.0012920817664985</v>
      </c>
      <c r="D3562" s="198">
        <f t="shared" si="111"/>
        <v>1.2920817664985318E-3</v>
      </c>
    </row>
    <row r="3563" spans="1:4" outlineLevel="1" x14ac:dyDescent="0.25">
      <c r="A3563" s="194">
        <v>37993</v>
      </c>
      <c r="B3563" s="195">
        <v>1126.33</v>
      </c>
      <c r="C3563" s="196">
        <f t="shared" si="110"/>
        <v>1.0023672430517856</v>
      </c>
      <c r="D3563" s="198">
        <f t="shared" si="111"/>
        <v>2.3672430517855947E-3</v>
      </c>
    </row>
    <row r="3564" spans="1:4" outlineLevel="1" x14ac:dyDescent="0.25">
      <c r="A3564" s="194">
        <v>37994</v>
      </c>
      <c r="B3564" s="195">
        <v>1131.92</v>
      </c>
      <c r="C3564" s="196">
        <f t="shared" si="110"/>
        <v>1.0049630214945888</v>
      </c>
      <c r="D3564" s="198">
        <f t="shared" si="111"/>
        <v>4.9630214945888262E-3</v>
      </c>
    </row>
    <row r="3565" spans="1:4" outlineLevel="1" x14ac:dyDescent="0.25">
      <c r="A3565" s="194">
        <v>37995</v>
      </c>
      <c r="B3565" s="195">
        <v>1121.8599999999999</v>
      </c>
      <c r="C3565" s="196">
        <f t="shared" si="110"/>
        <v>0.99111244610926552</v>
      </c>
      <c r="D3565" s="198">
        <f t="shared" si="111"/>
        <v>-8.8875538907344787E-3</v>
      </c>
    </row>
    <row r="3566" spans="1:4" outlineLevel="1" x14ac:dyDescent="0.25">
      <c r="A3566" s="194">
        <v>37998</v>
      </c>
      <c r="B3566" s="195">
        <v>1127.23</v>
      </c>
      <c r="C3566" s="196">
        <f t="shared" si="110"/>
        <v>1.0047866935268217</v>
      </c>
      <c r="D3566" s="198">
        <f t="shared" si="111"/>
        <v>4.7866935268217059E-3</v>
      </c>
    </row>
    <row r="3567" spans="1:4" outlineLevel="1" x14ac:dyDescent="0.25">
      <c r="A3567" s="194">
        <v>37999</v>
      </c>
      <c r="B3567" s="195">
        <v>1121.22</v>
      </c>
      <c r="C3567" s="196">
        <f t="shared" si="110"/>
        <v>0.99466834630022272</v>
      </c>
      <c r="D3567" s="198">
        <f t="shared" si="111"/>
        <v>-5.3316536997772834E-3</v>
      </c>
    </row>
    <row r="3568" spans="1:4" outlineLevel="1" x14ac:dyDescent="0.25">
      <c r="A3568" s="194">
        <v>38000</v>
      </c>
      <c r="B3568" s="195">
        <v>1130.52</v>
      </c>
      <c r="C3568" s="196">
        <f t="shared" si="110"/>
        <v>1.0082945363086637</v>
      </c>
      <c r="D3568" s="198">
        <f t="shared" si="111"/>
        <v>8.2945363086637247E-3</v>
      </c>
    </row>
    <row r="3569" spans="1:4" outlineLevel="1" x14ac:dyDescent="0.25">
      <c r="A3569" s="194">
        <v>38001</v>
      </c>
      <c r="B3569" s="195">
        <v>1132.05</v>
      </c>
      <c r="C3569" s="196">
        <f t="shared" si="110"/>
        <v>1.0013533595159749</v>
      </c>
      <c r="D3569" s="198">
        <f t="shared" si="111"/>
        <v>1.3533595159749279E-3</v>
      </c>
    </row>
    <row r="3570" spans="1:4" outlineLevel="1" x14ac:dyDescent="0.25">
      <c r="A3570" s="194">
        <v>38002</v>
      </c>
      <c r="B3570" s="195">
        <v>1139.83</v>
      </c>
      <c r="C3570" s="196">
        <f t="shared" si="110"/>
        <v>1.0068724879643125</v>
      </c>
      <c r="D3570" s="198">
        <f t="shared" si="111"/>
        <v>6.8724879643125014E-3</v>
      </c>
    </row>
    <row r="3571" spans="1:4" outlineLevel="1" x14ac:dyDescent="0.25">
      <c r="A3571" s="194">
        <v>38006</v>
      </c>
      <c r="B3571" s="195">
        <v>1138.77</v>
      </c>
      <c r="C3571" s="196">
        <f t="shared" si="110"/>
        <v>0.99907003675986772</v>
      </c>
      <c r="D3571" s="198">
        <f t="shared" si="111"/>
        <v>-9.2996324013228104E-4</v>
      </c>
    </row>
    <row r="3572" spans="1:4" outlineLevel="1" x14ac:dyDescent="0.25">
      <c r="A3572" s="194">
        <v>38007</v>
      </c>
      <c r="B3572" s="195">
        <v>1147.6199999999999</v>
      </c>
      <c r="C3572" s="196">
        <f t="shared" si="110"/>
        <v>1.0077715429805842</v>
      </c>
      <c r="D3572" s="198">
        <f t="shared" si="111"/>
        <v>7.7715429805842451E-3</v>
      </c>
    </row>
    <row r="3573" spans="1:4" outlineLevel="1" x14ac:dyDescent="0.25">
      <c r="A3573" s="194">
        <v>38008</v>
      </c>
      <c r="B3573" s="195">
        <v>1143.94</v>
      </c>
      <c r="C3573" s="196">
        <f t="shared" si="110"/>
        <v>0.99679336365695981</v>
      </c>
      <c r="D3573" s="198">
        <f t="shared" si="111"/>
        <v>-3.2066363430401923E-3</v>
      </c>
    </row>
    <row r="3574" spans="1:4" outlineLevel="1" x14ac:dyDescent="0.25">
      <c r="A3574" s="194">
        <v>38009</v>
      </c>
      <c r="B3574" s="195">
        <v>1141.55</v>
      </c>
      <c r="C3574" s="196">
        <f t="shared" si="110"/>
        <v>0.99791072958371929</v>
      </c>
      <c r="D3574" s="198">
        <f t="shared" si="111"/>
        <v>-2.0892704162807085E-3</v>
      </c>
    </row>
    <row r="3575" spans="1:4" outlineLevel="1" x14ac:dyDescent="0.25">
      <c r="A3575" s="194">
        <v>38012</v>
      </c>
      <c r="B3575" s="195">
        <v>1155.3699999999999</v>
      </c>
      <c r="C3575" s="196">
        <f t="shared" si="110"/>
        <v>1.0121063466339626</v>
      </c>
      <c r="D3575" s="198">
        <f t="shared" si="111"/>
        <v>1.2106346633962595E-2</v>
      </c>
    </row>
    <row r="3576" spans="1:4" outlineLevel="1" x14ac:dyDescent="0.25">
      <c r="A3576" s="194">
        <v>38013</v>
      </c>
      <c r="B3576" s="195">
        <v>1144.05</v>
      </c>
      <c r="C3576" s="196">
        <f t="shared" si="110"/>
        <v>0.99020227286496976</v>
      </c>
      <c r="D3576" s="198">
        <f t="shared" si="111"/>
        <v>-9.7977271350302431E-3</v>
      </c>
    </row>
    <row r="3577" spans="1:4" outlineLevel="1" x14ac:dyDescent="0.25">
      <c r="A3577" s="194">
        <v>38014</v>
      </c>
      <c r="B3577" s="195">
        <v>1128.48</v>
      </c>
      <c r="C3577" s="196">
        <f t="shared" si="110"/>
        <v>0.98639045496263278</v>
      </c>
      <c r="D3577" s="198">
        <f t="shared" si="111"/>
        <v>-1.3609545037367221E-2</v>
      </c>
    </row>
    <row r="3578" spans="1:4" outlineLevel="1" x14ac:dyDescent="0.25">
      <c r="A3578" s="194">
        <v>38015</v>
      </c>
      <c r="B3578" s="195">
        <v>1134.1099999999999</v>
      </c>
      <c r="C3578" s="196">
        <f t="shared" si="110"/>
        <v>1.0049890117680418</v>
      </c>
      <c r="D3578" s="198">
        <f t="shared" si="111"/>
        <v>4.9890117680417845E-3</v>
      </c>
    </row>
    <row r="3579" spans="1:4" outlineLevel="1" x14ac:dyDescent="0.25">
      <c r="A3579" s="194">
        <v>38016</v>
      </c>
      <c r="B3579" s="195">
        <v>1131.1300000000001</v>
      </c>
      <c r="C3579" s="196">
        <f t="shared" si="110"/>
        <v>0.99737238892170976</v>
      </c>
      <c r="D3579" s="198">
        <f t="shared" si="111"/>
        <v>-2.6276110782902373E-3</v>
      </c>
    </row>
    <row r="3580" spans="1:4" outlineLevel="1" x14ac:dyDescent="0.25">
      <c r="A3580" s="194">
        <v>38019</v>
      </c>
      <c r="B3580" s="195">
        <v>1135.26</v>
      </c>
      <c r="C3580" s="196">
        <f t="shared" si="110"/>
        <v>1.0036512160405964</v>
      </c>
      <c r="D3580" s="198">
        <f t="shared" si="111"/>
        <v>3.6512160405963723E-3</v>
      </c>
    </row>
    <row r="3581" spans="1:4" outlineLevel="1" x14ac:dyDescent="0.25">
      <c r="A3581" s="194">
        <v>38020</v>
      </c>
      <c r="B3581" s="195">
        <v>1136.03</v>
      </c>
      <c r="C3581" s="196">
        <f t="shared" si="110"/>
        <v>1.0006782587248735</v>
      </c>
      <c r="D3581" s="198">
        <f t="shared" si="111"/>
        <v>6.7825872487348171E-4</v>
      </c>
    </row>
    <row r="3582" spans="1:4" outlineLevel="1" x14ac:dyDescent="0.25">
      <c r="A3582" s="194">
        <v>38021</v>
      </c>
      <c r="B3582" s="195">
        <v>1126.52</v>
      </c>
      <c r="C3582" s="196">
        <f t="shared" si="110"/>
        <v>0.99162874219870956</v>
      </c>
      <c r="D3582" s="198">
        <f t="shared" si="111"/>
        <v>-8.3712578012904437E-3</v>
      </c>
    </row>
    <row r="3583" spans="1:4" outlineLevel="1" x14ac:dyDescent="0.25">
      <c r="A3583" s="194">
        <v>38022</v>
      </c>
      <c r="B3583" s="195">
        <v>1128.5899999999999</v>
      </c>
      <c r="C3583" s="196">
        <f t="shared" si="110"/>
        <v>1.0018375173099456</v>
      </c>
      <c r="D3583" s="198">
        <f t="shared" si="111"/>
        <v>1.8375173099456354E-3</v>
      </c>
    </row>
    <row r="3584" spans="1:4" outlineLevel="1" x14ac:dyDescent="0.25">
      <c r="A3584" s="194">
        <v>38023</v>
      </c>
      <c r="B3584" s="195">
        <v>1142.76</v>
      </c>
      <c r="C3584" s="196">
        <f t="shared" si="110"/>
        <v>1.0125554895932094</v>
      </c>
      <c r="D3584" s="198">
        <f t="shared" si="111"/>
        <v>1.2555489593209401E-2</v>
      </c>
    </row>
    <row r="3585" spans="1:4" outlineLevel="1" x14ac:dyDescent="0.25">
      <c r="A3585" s="194">
        <v>38026</v>
      </c>
      <c r="B3585" s="195">
        <v>1139.81</v>
      </c>
      <c r="C3585" s="196">
        <f t="shared" si="110"/>
        <v>0.99741853057509888</v>
      </c>
      <c r="D3585" s="198">
        <f t="shared" si="111"/>
        <v>-2.5814694249011172E-3</v>
      </c>
    </row>
    <row r="3586" spans="1:4" outlineLevel="1" x14ac:dyDescent="0.25">
      <c r="A3586" s="194">
        <v>38027</v>
      </c>
      <c r="B3586" s="195">
        <v>1145.54</v>
      </c>
      <c r="C3586" s="196">
        <f t="shared" si="110"/>
        <v>1.005027153648415</v>
      </c>
      <c r="D3586" s="198">
        <f t="shared" si="111"/>
        <v>5.0271536484149948E-3</v>
      </c>
    </row>
    <row r="3587" spans="1:4" outlineLevel="1" x14ac:dyDescent="0.25">
      <c r="A3587" s="194">
        <v>38028</v>
      </c>
      <c r="B3587" s="195">
        <v>1157.76</v>
      </c>
      <c r="C3587" s="196">
        <f t="shared" si="110"/>
        <v>1.0106674581420116</v>
      </c>
      <c r="D3587" s="198">
        <f t="shared" si="111"/>
        <v>1.0667458142011643E-2</v>
      </c>
    </row>
    <row r="3588" spans="1:4" outlineLevel="1" x14ac:dyDescent="0.25">
      <c r="A3588" s="194">
        <v>38029</v>
      </c>
      <c r="B3588" s="195">
        <v>1152.1099999999999</v>
      </c>
      <c r="C3588" s="196">
        <f t="shared" si="110"/>
        <v>0.99511988667772244</v>
      </c>
      <c r="D3588" s="198">
        <f t="shared" si="111"/>
        <v>-4.8801133222775572E-3</v>
      </c>
    </row>
    <row r="3589" spans="1:4" outlineLevel="1" x14ac:dyDescent="0.25">
      <c r="A3589" s="194">
        <v>38030</v>
      </c>
      <c r="B3589" s="195">
        <v>1145.81</v>
      </c>
      <c r="C3589" s="196">
        <f t="shared" si="110"/>
        <v>0.99453177213981303</v>
      </c>
      <c r="D3589" s="198">
        <f t="shared" si="111"/>
        <v>-5.4682278601869694E-3</v>
      </c>
    </row>
    <row r="3590" spans="1:4" outlineLevel="1" x14ac:dyDescent="0.25">
      <c r="A3590" s="194">
        <v>38034</v>
      </c>
      <c r="B3590" s="195">
        <v>1156.99</v>
      </c>
      <c r="C3590" s="196">
        <f t="shared" si="110"/>
        <v>1.0097572896029883</v>
      </c>
      <c r="D3590" s="198">
        <f t="shared" si="111"/>
        <v>9.7572896029882727E-3</v>
      </c>
    </row>
    <row r="3591" spans="1:4" outlineLevel="1" x14ac:dyDescent="0.25">
      <c r="A3591" s="194">
        <v>38035</v>
      </c>
      <c r="B3591" s="195">
        <v>1151.82</v>
      </c>
      <c r="C3591" s="196">
        <f t="shared" si="110"/>
        <v>0.99553150848321936</v>
      </c>
      <c r="D3591" s="198">
        <f t="shared" si="111"/>
        <v>-4.4684915167806372E-3</v>
      </c>
    </row>
    <row r="3592" spans="1:4" outlineLevel="1" x14ac:dyDescent="0.25">
      <c r="A3592" s="194">
        <v>38036</v>
      </c>
      <c r="B3592" s="195">
        <v>1147.06</v>
      </c>
      <c r="C3592" s="196">
        <f t="shared" si="110"/>
        <v>0.99586740983834277</v>
      </c>
      <c r="D3592" s="198">
        <f t="shared" si="111"/>
        <v>-4.1325901616572347E-3</v>
      </c>
    </row>
    <row r="3593" spans="1:4" outlineLevel="1" x14ac:dyDescent="0.25">
      <c r="A3593" s="194">
        <v>38037</v>
      </c>
      <c r="B3593" s="195">
        <v>1144.1099999999999</v>
      </c>
      <c r="C3593" s="196">
        <f t="shared" si="110"/>
        <v>0.99742820776594077</v>
      </c>
      <c r="D3593" s="198">
        <f t="shared" si="111"/>
        <v>-2.5717922340592336E-3</v>
      </c>
    </row>
    <row r="3594" spans="1:4" outlineLevel="1" x14ac:dyDescent="0.25">
      <c r="A3594" s="194">
        <v>38040</v>
      </c>
      <c r="B3594" s="195">
        <v>1140.99</v>
      </c>
      <c r="C3594" s="196">
        <f t="shared" si="110"/>
        <v>0.99727298948527687</v>
      </c>
      <c r="D3594" s="198">
        <f t="shared" si="111"/>
        <v>-2.7270105147231272E-3</v>
      </c>
    </row>
    <row r="3595" spans="1:4" outlineLevel="1" x14ac:dyDescent="0.25">
      <c r="A3595" s="194">
        <v>38041</v>
      </c>
      <c r="B3595" s="195">
        <v>1139.0899999999999</v>
      </c>
      <c r="C3595" s="196">
        <f t="shared" si="110"/>
        <v>0.99833477944591964</v>
      </c>
      <c r="D3595" s="198">
        <f t="shared" si="111"/>
        <v>-1.66522055408036E-3</v>
      </c>
    </row>
    <row r="3596" spans="1:4" outlineLevel="1" x14ac:dyDescent="0.25">
      <c r="A3596" s="194">
        <v>38042</v>
      </c>
      <c r="B3596" s="195">
        <v>1143.67</v>
      </c>
      <c r="C3596" s="196">
        <f t="shared" si="110"/>
        <v>1.0040207534084227</v>
      </c>
      <c r="D3596" s="198">
        <f t="shared" si="111"/>
        <v>4.0207534084226726E-3</v>
      </c>
    </row>
    <row r="3597" spans="1:4" outlineLevel="1" x14ac:dyDescent="0.25">
      <c r="A3597" s="194">
        <v>38043</v>
      </c>
      <c r="B3597" s="195">
        <v>1144.9100000000001</v>
      </c>
      <c r="C3597" s="196">
        <f t="shared" si="110"/>
        <v>1.0010842288422359</v>
      </c>
      <c r="D3597" s="198">
        <f t="shared" si="111"/>
        <v>1.0842288422359125E-3</v>
      </c>
    </row>
    <row r="3598" spans="1:4" outlineLevel="1" x14ac:dyDescent="0.25">
      <c r="A3598" s="194">
        <v>38044</v>
      </c>
      <c r="B3598" s="195">
        <v>1144.94</v>
      </c>
      <c r="C3598" s="196">
        <f t="shared" si="110"/>
        <v>1.0000262029329816</v>
      </c>
      <c r="D3598" s="198">
        <f t="shared" si="111"/>
        <v>2.6202932981611582E-5</v>
      </c>
    </row>
    <row r="3599" spans="1:4" outlineLevel="1" x14ac:dyDescent="0.25">
      <c r="A3599" s="194">
        <v>38047</v>
      </c>
      <c r="B3599" s="195">
        <v>1155.97</v>
      </c>
      <c r="C3599" s="196">
        <f t="shared" si="110"/>
        <v>1.0096336925952452</v>
      </c>
      <c r="D3599" s="198">
        <f t="shared" si="111"/>
        <v>9.633692595245158E-3</v>
      </c>
    </row>
    <row r="3600" spans="1:4" outlineLevel="1" x14ac:dyDescent="0.25">
      <c r="A3600" s="194">
        <v>38048</v>
      </c>
      <c r="B3600" s="195">
        <v>1149.0999999999999</v>
      </c>
      <c r="C3600" s="196">
        <f t="shared" si="110"/>
        <v>0.99405693919392357</v>
      </c>
      <c r="D3600" s="198">
        <f t="shared" si="111"/>
        <v>-5.9430608060764278E-3</v>
      </c>
    </row>
    <row r="3601" spans="1:4" outlineLevel="1" x14ac:dyDescent="0.25">
      <c r="A3601" s="194">
        <v>38049</v>
      </c>
      <c r="B3601" s="195">
        <v>1151.03</v>
      </c>
      <c r="C3601" s="196">
        <f t="shared" si="110"/>
        <v>1.0016795753198156</v>
      </c>
      <c r="D3601" s="198">
        <f t="shared" si="111"/>
        <v>1.6795753198155516E-3</v>
      </c>
    </row>
    <row r="3602" spans="1:4" outlineLevel="1" x14ac:dyDescent="0.25">
      <c r="A3602" s="194">
        <v>38050</v>
      </c>
      <c r="B3602" s="195">
        <v>1154.8699999999999</v>
      </c>
      <c r="C3602" s="196">
        <f t="shared" si="110"/>
        <v>1.0033361424115792</v>
      </c>
      <c r="D3602" s="198">
        <f t="shared" si="111"/>
        <v>3.3361424115792015E-3</v>
      </c>
    </row>
    <row r="3603" spans="1:4" outlineLevel="1" x14ac:dyDescent="0.25">
      <c r="A3603" s="194">
        <v>38051</v>
      </c>
      <c r="B3603" s="195">
        <v>1156.8599999999999</v>
      </c>
      <c r="C3603" s="196">
        <f t="shared" si="110"/>
        <v>1.0017231376691749</v>
      </c>
      <c r="D3603" s="198">
        <f t="shared" si="111"/>
        <v>1.7231376691748679E-3</v>
      </c>
    </row>
    <row r="3604" spans="1:4" outlineLevel="1" x14ac:dyDescent="0.25">
      <c r="A3604" s="194">
        <v>38054</v>
      </c>
      <c r="B3604" s="195">
        <v>1147.2</v>
      </c>
      <c r="C3604" s="196">
        <f t="shared" si="110"/>
        <v>0.99164981069446623</v>
      </c>
      <c r="D3604" s="198">
        <f t="shared" si="111"/>
        <v>-8.3501893055337728E-3</v>
      </c>
    </row>
    <row r="3605" spans="1:4" outlineLevel="1" x14ac:dyDescent="0.25">
      <c r="A3605" s="194">
        <v>38055</v>
      </c>
      <c r="B3605" s="195">
        <v>1140.58</v>
      </c>
      <c r="C3605" s="196">
        <f t="shared" si="110"/>
        <v>0.99422942817294269</v>
      </c>
      <c r="D3605" s="198">
        <f t="shared" si="111"/>
        <v>-5.7705718270573136E-3</v>
      </c>
    </row>
    <row r="3606" spans="1:4" outlineLevel="1" x14ac:dyDescent="0.25">
      <c r="A3606" s="194">
        <v>38056</v>
      </c>
      <c r="B3606" s="195">
        <v>1123.8900000000001</v>
      </c>
      <c r="C3606" s="196">
        <f t="shared" si="110"/>
        <v>0.98536709393466493</v>
      </c>
      <c r="D3606" s="198">
        <f t="shared" si="111"/>
        <v>-1.4632906065335072E-2</v>
      </c>
    </row>
    <row r="3607" spans="1:4" outlineLevel="1" x14ac:dyDescent="0.25">
      <c r="A3607" s="194">
        <v>38057</v>
      </c>
      <c r="B3607" s="195">
        <v>1106.78</v>
      </c>
      <c r="C3607" s="196">
        <f t="shared" si="110"/>
        <v>0.98477609018676193</v>
      </c>
      <c r="D3607" s="198">
        <f t="shared" si="111"/>
        <v>-1.5223909813238068E-2</v>
      </c>
    </row>
    <row r="3608" spans="1:4" outlineLevel="1" x14ac:dyDescent="0.25">
      <c r="A3608" s="194">
        <v>38058</v>
      </c>
      <c r="B3608" s="195">
        <v>1120.57</v>
      </c>
      <c r="C3608" s="196">
        <f t="shared" si="110"/>
        <v>1.0124595673937007</v>
      </c>
      <c r="D3608" s="198">
        <f t="shared" si="111"/>
        <v>1.2459567393700688E-2</v>
      </c>
    </row>
    <row r="3609" spans="1:4" outlineLevel="1" x14ac:dyDescent="0.25">
      <c r="A3609" s="194">
        <v>38061</v>
      </c>
      <c r="B3609" s="195">
        <v>1104.49</v>
      </c>
      <c r="C3609" s="196">
        <f t="shared" si="110"/>
        <v>0.98565016018633378</v>
      </c>
      <c r="D3609" s="198">
        <f t="shared" si="111"/>
        <v>-1.4349839813666221E-2</v>
      </c>
    </row>
    <row r="3610" spans="1:4" outlineLevel="1" x14ac:dyDescent="0.25">
      <c r="A3610" s="194">
        <v>38062</v>
      </c>
      <c r="B3610" s="195">
        <v>1110.7</v>
      </c>
      <c r="C3610" s="196">
        <f t="shared" si="110"/>
        <v>1.0056225045043414</v>
      </c>
      <c r="D3610" s="198">
        <f t="shared" si="111"/>
        <v>5.6225045043414301E-3</v>
      </c>
    </row>
    <row r="3611" spans="1:4" outlineLevel="1" x14ac:dyDescent="0.25">
      <c r="A3611" s="194">
        <v>38063</v>
      </c>
      <c r="B3611" s="195">
        <v>1123.75</v>
      </c>
      <c r="C3611" s="196">
        <f t="shared" si="110"/>
        <v>1.0117493472584855</v>
      </c>
      <c r="D3611" s="198">
        <f t="shared" si="111"/>
        <v>1.1749347258485532E-2</v>
      </c>
    </row>
    <row r="3612" spans="1:4" outlineLevel="1" x14ac:dyDescent="0.25">
      <c r="A3612" s="194">
        <v>38064</v>
      </c>
      <c r="B3612" s="195">
        <v>1122.32</v>
      </c>
      <c r="C3612" s="196">
        <f t="shared" si="110"/>
        <v>0.99872747497219128</v>
      </c>
      <c r="D3612" s="198">
        <f t="shared" si="111"/>
        <v>-1.2725250278087241E-3</v>
      </c>
    </row>
    <row r="3613" spans="1:4" outlineLevel="1" x14ac:dyDescent="0.25">
      <c r="A3613" s="194">
        <v>38065</v>
      </c>
      <c r="B3613" s="195">
        <v>1109.78</v>
      </c>
      <c r="C3613" s="196">
        <f t="shared" ref="C3613:C3676" si="112">B3613/B3612</f>
        <v>0.98882671608810324</v>
      </c>
      <c r="D3613" s="198">
        <f t="shared" ref="D3613:D3676" si="113">C3613-1</f>
        <v>-1.1173283911896759E-2</v>
      </c>
    </row>
    <row r="3614" spans="1:4" outlineLevel="1" x14ac:dyDescent="0.25">
      <c r="A3614" s="194">
        <v>38068</v>
      </c>
      <c r="B3614" s="195">
        <v>1095.4000000000001</v>
      </c>
      <c r="C3614" s="196">
        <f t="shared" si="112"/>
        <v>0.98704247688731106</v>
      </c>
      <c r="D3614" s="198">
        <f t="shared" si="113"/>
        <v>-1.295752311268894E-2</v>
      </c>
    </row>
    <row r="3615" spans="1:4" outlineLevel="1" x14ac:dyDescent="0.25">
      <c r="A3615" s="194">
        <v>38069</v>
      </c>
      <c r="B3615" s="195">
        <v>1093.95</v>
      </c>
      <c r="C3615" s="196">
        <f t="shared" si="112"/>
        <v>0.99867628263647978</v>
      </c>
      <c r="D3615" s="198">
        <f t="shared" si="113"/>
        <v>-1.323717363520216E-3</v>
      </c>
    </row>
    <row r="3616" spans="1:4" outlineLevel="1" x14ac:dyDescent="0.25">
      <c r="A3616" s="194">
        <v>38070</v>
      </c>
      <c r="B3616" s="195">
        <v>1091.33</v>
      </c>
      <c r="C3616" s="196">
        <f t="shared" si="112"/>
        <v>0.99760500936971519</v>
      </c>
      <c r="D3616" s="198">
        <f t="shared" si="113"/>
        <v>-2.3949906302848101E-3</v>
      </c>
    </row>
    <row r="3617" spans="1:4" outlineLevel="1" x14ac:dyDescent="0.25">
      <c r="A3617" s="194">
        <v>38071</v>
      </c>
      <c r="B3617" s="195">
        <v>1109.19</v>
      </c>
      <c r="C3617" s="196">
        <f t="shared" si="112"/>
        <v>1.0163653523682115</v>
      </c>
      <c r="D3617" s="198">
        <f t="shared" si="113"/>
        <v>1.6365352368211461E-2</v>
      </c>
    </row>
    <row r="3618" spans="1:4" outlineLevel="1" x14ac:dyDescent="0.25">
      <c r="A3618" s="194">
        <v>38072</v>
      </c>
      <c r="B3618" s="195">
        <v>1108.06</v>
      </c>
      <c r="C3618" s="196">
        <f t="shared" si="112"/>
        <v>0.9989812385614727</v>
      </c>
      <c r="D3618" s="198">
        <f t="shared" si="113"/>
        <v>-1.0187614385273047E-3</v>
      </c>
    </row>
    <row r="3619" spans="1:4" outlineLevel="1" x14ac:dyDescent="0.25">
      <c r="A3619" s="194">
        <v>38075</v>
      </c>
      <c r="B3619" s="195">
        <v>1122.47</v>
      </c>
      <c r="C3619" s="196">
        <f t="shared" si="112"/>
        <v>1.013004710936231</v>
      </c>
      <c r="D3619" s="198">
        <f t="shared" si="113"/>
        <v>1.3004710936231012E-2</v>
      </c>
    </row>
    <row r="3620" spans="1:4" outlineLevel="1" x14ac:dyDescent="0.25">
      <c r="A3620" s="194">
        <v>38076</v>
      </c>
      <c r="B3620" s="195">
        <v>1127</v>
      </c>
      <c r="C3620" s="196">
        <f t="shared" si="112"/>
        <v>1.0040357426033657</v>
      </c>
      <c r="D3620" s="198">
        <f t="shared" si="113"/>
        <v>4.0357426033656996E-3</v>
      </c>
    </row>
    <row r="3621" spans="1:4" outlineLevel="1" x14ac:dyDescent="0.25">
      <c r="A3621" s="194">
        <v>38077</v>
      </c>
      <c r="B3621" s="195">
        <v>1126.21</v>
      </c>
      <c r="C3621" s="196">
        <f t="shared" si="112"/>
        <v>0.9992990239574091</v>
      </c>
      <c r="D3621" s="198">
        <f t="shared" si="113"/>
        <v>-7.0097604259089508E-4</v>
      </c>
    </row>
    <row r="3622" spans="1:4" outlineLevel="1" x14ac:dyDescent="0.25">
      <c r="A3622" s="194">
        <v>38078</v>
      </c>
      <c r="B3622" s="195">
        <v>1132.17</v>
      </c>
      <c r="C3622" s="196">
        <f t="shared" si="112"/>
        <v>1.0052920858454462</v>
      </c>
      <c r="D3622" s="198">
        <f t="shared" si="113"/>
        <v>5.2920858454461595E-3</v>
      </c>
    </row>
    <row r="3623" spans="1:4" outlineLevel="1" x14ac:dyDescent="0.25">
      <c r="A3623" s="194">
        <v>38079</v>
      </c>
      <c r="B3623" s="195">
        <v>1141.81</v>
      </c>
      <c r="C3623" s="196">
        <f t="shared" si="112"/>
        <v>1.008514622362366</v>
      </c>
      <c r="D3623" s="198">
        <f t="shared" si="113"/>
        <v>8.5146223623659978E-3</v>
      </c>
    </row>
    <row r="3624" spans="1:4" outlineLevel="1" x14ac:dyDescent="0.25">
      <c r="A3624" s="194">
        <v>38082</v>
      </c>
      <c r="B3624" s="195">
        <v>1150.57</v>
      </c>
      <c r="C3624" s="196">
        <f t="shared" si="112"/>
        <v>1.0076720294970267</v>
      </c>
      <c r="D3624" s="198">
        <f t="shared" si="113"/>
        <v>7.6720294970267222E-3</v>
      </c>
    </row>
    <row r="3625" spans="1:4" outlineLevel="1" x14ac:dyDescent="0.25">
      <c r="A3625" s="194">
        <v>38083</v>
      </c>
      <c r="B3625" s="195">
        <v>1148.1600000000001</v>
      </c>
      <c r="C3625" s="196">
        <f t="shared" si="112"/>
        <v>0.99790538602605683</v>
      </c>
      <c r="D3625" s="198">
        <f t="shared" si="113"/>
        <v>-2.0946139739431713E-3</v>
      </c>
    </row>
    <row r="3626" spans="1:4" outlineLevel="1" x14ac:dyDescent="0.25">
      <c r="A3626" s="194">
        <v>38084</v>
      </c>
      <c r="B3626" s="195">
        <v>1140.53</v>
      </c>
      <c r="C3626" s="196">
        <f t="shared" si="112"/>
        <v>0.99335458472686722</v>
      </c>
      <c r="D3626" s="198">
        <f t="shared" si="113"/>
        <v>-6.645415273132782E-3</v>
      </c>
    </row>
    <row r="3627" spans="1:4" outlineLevel="1" x14ac:dyDescent="0.25">
      <c r="A3627" s="194">
        <v>38085</v>
      </c>
      <c r="B3627" s="195">
        <v>1139.32</v>
      </c>
      <c r="C3627" s="196">
        <f t="shared" si="112"/>
        <v>0.99893908972144529</v>
      </c>
      <c r="D3627" s="198">
        <f t="shared" si="113"/>
        <v>-1.0609102785547053E-3</v>
      </c>
    </row>
    <row r="3628" spans="1:4" outlineLevel="1" x14ac:dyDescent="0.25">
      <c r="A3628" s="194">
        <v>38089</v>
      </c>
      <c r="B3628" s="195">
        <v>1145.2</v>
      </c>
      <c r="C3628" s="196">
        <f t="shared" si="112"/>
        <v>1.0051609732120914</v>
      </c>
      <c r="D3628" s="198">
        <f t="shared" si="113"/>
        <v>5.1609732120914131E-3</v>
      </c>
    </row>
    <row r="3629" spans="1:4" outlineLevel="1" x14ac:dyDescent="0.25">
      <c r="A3629" s="194">
        <v>38090</v>
      </c>
      <c r="B3629" s="195">
        <v>1129.44</v>
      </c>
      <c r="C3629" s="196">
        <f t="shared" si="112"/>
        <v>0.9862382116660845</v>
      </c>
      <c r="D3629" s="198">
        <f t="shared" si="113"/>
        <v>-1.3761788333915503E-2</v>
      </c>
    </row>
    <row r="3630" spans="1:4" outlineLevel="1" x14ac:dyDescent="0.25">
      <c r="A3630" s="194">
        <v>38091</v>
      </c>
      <c r="B3630" s="195">
        <v>1128.17</v>
      </c>
      <c r="C3630" s="196">
        <f t="shared" si="112"/>
        <v>0.99887554894460973</v>
      </c>
      <c r="D3630" s="198">
        <f t="shared" si="113"/>
        <v>-1.1244510553902742E-3</v>
      </c>
    </row>
    <row r="3631" spans="1:4" outlineLevel="1" x14ac:dyDescent="0.25">
      <c r="A3631" s="194">
        <v>38092</v>
      </c>
      <c r="B3631" s="195">
        <v>1128.8399999999999</v>
      </c>
      <c r="C3631" s="196">
        <f t="shared" si="112"/>
        <v>1.0005938821276934</v>
      </c>
      <c r="D3631" s="198">
        <f t="shared" si="113"/>
        <v>5.9388212769340143E-4</v>
      </c>
    </row>
    <row r="3632" spans="1:4" outlineLevel="1" x14ac:dyDescent="0.25">
      <c r="A3632" s="194">
        <v>38093</v>
      </c>
      <c r="B3632" s="195">
        <v>1134.6099999999999</v>
      </c>
      <c r="C3632" s="196">
        <f t="shared" si="112"/>
        <v>1.0051114418340952</v>
      </c>
      <c r="D3632" s="198">
        <f t="shared" si="113"/>
        <v>5.1114418340951762E-3</v>
      </c>
    </row>
    <row r="3633" spans="1:4" outlineLevel="1" x14ac:dyDescent="0.25">
      <c r="A3633" s="194">
        <v>38096</v>
      </c>
      <c r="B3633" s="195">
        <v>1135.82</v>
      </c>
      <c r="C3633" s="196">
        <f t="shared" si="112"/>
        <v>1.0010664457390646</v>
      </c>
      <c r="D3633" s="198">
        <f t="shared" si="113"/>
        <v>1.0664457390645588E-3</v>
      </c>
    </row>
    <row r="3634" spans="1:4" outlineLevel="1" x14ac:dyDescent="0.25">
      <c r="A3634" s="194">
        <v>38097</v>
      </c>
      <c r="B3634" s="195">
        <v>1118.1500000000001</v>
      </c>
      <c r="C3634" s="196">
        <f t="shared" si="112"/>
        <v>0.9844429575108733</v>
      </c>
      <c r="D3634" s="198">
        <f t="shared" si="113"/>
        <v>-1.5557042489126705E-2</v>
      </c>
    </row>
    <row r="3635" spans="1:4" outlineLevel="1" x14ac:dyDescent="0.25">
      <c r="A3635" s="194">
        <v>38098</v>
      </c>
      <c r="B3635" s="195">
        <v>1124.0899999999999</v>
      </c>
      <c r="C3635" s="196">
        <f t="shared" si="112"/>
        <v>1.0053123462862763</v>
      </c>
      <c r="D3635" s="198">
        <f t="shared" si="113"/>
        <v>5.3123462862763038E-3</v>
      </c>
    </row>
    <row r="3636" spans="1:4" outlineLevel="1" x14ac:dyDescent="0.25">
      <c r="A3636" s="194">
        <v>38099</v>
      </c>
      <c r="B3636" s="195">
        <v>1139.93</v>
      </c>
      <c r="C3636" s="196">
        <f t="shared" si="112"/>
        <v>1.014091398375575</v>
      </c>
      <c r="D3636" s="198">
        <f t="shared" si="113"/>
        <v>1.4091398375575048E-2</v>
      </c>
    </row>
    <row r="3637" spans="1:4" outlineLevel="1" x14ac:dyDescent="0.25">
      <c r="A3637" s="194">
        <v>38100</v>
      </c>
      <c r="B3637" s="195">
        <v>1140.5999999999999</v>
      </c>
      <c r="C3637" s="196">
        <f t="shared" si="112"/>
        <v>1.0005877553884885</v>
      </c>
      <c r="D3637" s="198">
        <f t="shared" si="113"/>
        <v>5.8775538848854225E-4</v>
      </c>
    </row>
    <row r="3638" spans="1:4" outlineLevel="1" x14ac:dyDescent="0.25">
      <c r="A3638" s="194">
        <v>38103</v>
      </c>
      <c r="B3638" s="195">
        <v>1135.53</v>
      </c>
      <c r="C3638" s="196">
        <f t="shared" si="112"/>
        <v>0.99555497106785906</v>
      </c>
      <c r="D3638" s="198">
        <f t="shared" si="113"/>
        <v>-4.4450289321409375E-3</v>
      </c>
    </row>
    <row r="3639" spans="1:4" outlineLevel="1" x14ac:dyDescent="0.25">
      <c r="A3639" s="194">
        <v>38104</v>
      </c>
      <c r="B3639" s="195">
        <v>1138.1099999999999</v>
      </c>
      <c r="C3639" s="196">
        <f t="shared" si="112"/>
        <v>1.0022720667881957</v>
      </c>
      <c r="D3639" s="198">
        <f t="shared" si="113"/>
        <v>2.2720667881956924E-3</v>
      </c>
    </row>
    <row r="3640" spans="1:4" outlineLevel="1" x14ac:dyDescent="0.25">
      <c r="A3640" s="194">
        <v>38105</v>
      </c>
      <c r="B3640" s="195">
        <v>1122.4100000000001</v>
      </c>
      <c r="C3640" s="196">
        <f t="shared" si="112"/>
        <v>0.98620519984887245</v>
      </c>
      <c r="D3640" s="198">
        <f t="shared" si="113"/>
        <v>-1.3794800151127551E-2</v>
      </c>
    </row>
    <row r="3641" spans="1:4" outlineLevel="1" x14ac:dyDescent="0.25">
      <c r="A3641" s="194">
        <v>38106</v>
      </c>
      <c r="B3641" s="195">
        <v>1113.8900000000001</v>
      </c>
      <c r="C3641" s="196">
        <f t="shared" si="112"/>
        <v>0.99240919093735802</v>
      </c>
      <c r="D3641" s="198">
        <f t="shared" si="113"/>
        <v>-7.5908090626419789E-3</v>
      </c>
    </row>
    <row r="3642" spans="1:4" outlineLevel="1" x14ac:dyDescent="0.25">
      <c r="A3642" s="194">
        <v>38107</v>
      </c>
      <c r="B3642" s="195">
        <v>1107.3</v>
      </c>
      <c r="C3642" s="196">
        <f t="shared" si="112"/>
        <v>0.99408379642514055</v>
      </c>
      <c r="D3642" s="198">
        <f t="shared" si="113"/>
        <v>-5.9162035748594466E-3</v>
      </c>
    </row>
    <row r="3643" spans="1:4" outlineLevel="1" x14ac:dyDescent="0.25">
      <c r="A3643" s="194">
        <v>38110</v>
      </c>
      <c r="B3643" s="195">
        <v>1117.49</v>
      </c>
      <c r="C3643" s="196">
        <f t="shared" si="112"/>
        <v>1.0092025647972547</v>
      </c>
      <c r="D3643" s="198">
        <f t="shared" si="113"/>
        <v>9.2025647972546754E-3</v>
      </c>
    </row>
    <row r="3644" spans="1:4" outlineLevel="1" x14ac:dyDescent="0.25">
      <c r="A3644" s="194">
        <v>38111</v>
      </c>
      <c r="B3644" s="195">
        <v>1119.55</v>
      </c>
      <c r="C3644" s="196">
        <f t="shared" si="112"/>
        <v>1.0018434169433283</v>
      </c>
      <c r="D3644" s="198">
        <f t="shared" si="113"/>
        <v>1.8434169433283465E-3</v>
      </c>
    </row>
    <row r="3645" spans="1:4" outlineLevel="1" x14ac:dyDescent="0.25">
      <c r="A3645" s="194">
        <v>38112</v>
      </c>
      <c r="B3645" s="195">
        <v>1121.53</v>
      </c>
      <c r="C3645" s="196">
        <f t="shared" si="112"/>
        <v>1.001768567728105</v>
      </c>
      <c r="D3645" s="198">
        <f t="shared" si="113"/>
        <v>1.7685677281049639E-3</v>
      </c>
    </row>
    <row r="3646" spans="1:4" outlineLevel="1" x14ac:dyDescent="0.25">
      <c r="A3646" s="194">
        <v>38113</v>
      </c>
      <c r="B3646" s="195">
        <v>1113.99</v>
      </c>
      <c r="C3646" s="196">
        <f t="shared" si="112"/>
        <v>0.99327704118481008</v>
      </c>
      <c r="D3646" s="198">
        <f t="shared" si="113"/>
        <v>-6.7229588151899167E-3</v>
      </c>
    </row>
    <row r="3647" spans="1:4" outlineLevel="1" x14ac:dyDescent="0.25">
      <c r="A3647" s="194">
        <v>38114</v>
      </c>
      <c r="B3647" s="195">
        <v>1098.7</v>
      </c>
      <c r="C3647" s="196">
        <f t="shared" si="112"/>
        <v>0.98627456260828195</v>
      </c>
      <c r="D3647" s="198">
        <f t="shared" si="113"/>
        <v>-1.3725437391718054E-2</v>
      </c>
    </row>
    <row r="3648" spans="1:4" outlineLevel="1" x14ac:dyDescent="0.25">
      <c r="A3648" s="194">
        <v>38117</v>
      </c>
      <c r="B3648" s="195">
        <v>1087.1199999999999</v>
      </c>
      <c r="C3648" s="196">
        <f t="shared" si="112"/>
        <v>0.98946027122963487</v>
      </c>
      <c r="D3648" s="198">
        <f t="shared" si="113"/>
        <v>-1.0539728770365131E-2</v>
      </c>
    </row>
    <row r="3649" spans="1:4" outlineLevel="1" x14ac:dyDescent="0.25">
      <c r="A3649" s="194">
        <v>38118</v>
      </c>
      <c r="B3649" s="195">
        <v>1095.45</v>
      </c>
      <c r="C3649" s="196">
        <f t="shared" si="112"/>
        <v>1.0076624475678859</v>
      </c>
      <c r="D3649" s="198">
        <f t="shared" si="113"/>
        <v>7.6624475678859216E-3</v>
      </c>
    </row>
    <row r="3650" spans="1:4" outlineLevel="1" x14ac:dyDescent="0.25">
      <c r="A3650" s="194">
        <v>38119</v>
      </c>
      <c r="B3650" s="195">
        <v>1097.28</v>
      </c>
      <c r="C3650" s="196">
        <f t="shared" si="112"/>
        <v>1.0016705463508147</v>
      </c>
      <c r="D3650" s="198">
        <f t="shared" si="113"/>
        <v>1.6705463508146501E-3</v>
      </c>
    </row>
    <row r="3651" spans="1:4" outlineLevel="1" x14ac:dyDescent="0.25">
      <c r="A3651" s="194">
        <v>38120</v>
      </c>
      <c r="B3651" s="195">
        <v>1096.44</v>
      </c>
      <c r="C3651" s="196">
        <f t="shared" si="112"/>
        <v>0.99923447069116367</v>
      </c>
      <c r="D3651" s="198">
        <f t="shared" si="113"/>
        <v>-7.6552930883633241E-4</v>
      </c>
    </row>
    <row r="3652" spans="1:4" outlineLevel="1" x14ac:dyDescent="0.25">
      <c r="A3652" s="194">
        <v>38121</v>
      </c>
      <c r="B3652" s="195">
        <v>1095.7</v>
      </c>
      <c r="C3652" s="196">
        <f t="shared" si="112"/>
        <v>0.99932508846813317</v>
      </c>
      <c r="D3652" s="198">
        <f t="shared" si="113"/>
        <v>-6.7491153186682862E-4</v>
      </c>
    </row>
    <row r="3653" spans="1:4" outlineLevel="1" x14ac:dyDescent="0.25">
      <c r="A3653" s="194">
        <v>38124</v>
      </c>
      <c r="B3653" s="195">
        <v>1084.0999999999999</v>
      </c>
      <c r="C3653" s="196">
        <f t="shared" si="112"/>
        <v>0.98941316053664308</v>
      </c>
      <c r="D3653" s="198">
        <f t="shared" si="113"/>
        <v>-1.0586839463356923E-2</v>
      </c>
    </row>
    <row r="3654" spans="1:4" outlineLevel="1" x14ac:dyDescent="0.25">
      <c r="A3654" s="194">
        <v>38125</v>
      </c>
      <c r="B3654" s="195">
        <v>1091.49</v>
      </c>
      <c r="C3654" s="196">
        <f t="shared" si="112"/>
        <v>1.0068167143252469</v>
      </c>
      <c r="D3654" s="198">
        <f t="shared" si="113"/>
        <v>6.8167143252468865E-3</v>
      </c>
    </row>
    <row r="3655" spans="1:4" outlineLevel="1" x14ac:dyDescent="0.25">
      <c r="A3655" s="194">
        <v>38126</v>
      </c>
      <c r="B3655" s="195">
        <v>1088.68</v>
      </c>
      <c r="C3655" s="196">
        <f t="shared" si="112"/>
        <v>0.99742553756791186</v>
      </c>
      <c r="D3655" s="198">
        <f t="shared" si="113"/>
        <v>-2.5744624320881426E-3</v>
      </c>
    </row>
    <row r="3656" spans="1:4" outlineLevel="1" x14ac:dyDescent="0.25">
      <c r="A3656" s="194">
        <v>38127</v>
      </c>
      <c r="B3656" s="195">
        <v>1089.19</v>
      </c>
      <c r="C3656" s="196">
        <f t="shared" si="112"/>
        <v>1.000468457214241</v>
      </c>
      <c r="D3656" s="198">
        <f t="shared" si="113"/>
        <v>4.6845721424104703E-4</v>
      </c>
    </row>
    <row r="3657" spans="1:4" outlineLevel="1" x14ac:dyDescent="0.25">
      <c r="A3657" s="194">
        <v>38128</v>
      </c>
      <c r="B3657" s="195">
        <v>1093.56</v>
      </c>
      <c r="C3657" s="196">
        <f t="shared" si="112"/>
        <v>1.0040121558222164</v>
      </c>
      <c r="D3657" s="198">
        <f t="shared" si="113"/>
        <v>4.0121558222163678E-3</v>
      </c>
    </row>
    <row r="3658" spans="1:4" outlineLevel="1" x14ac:dyDescent="0.25">
      <c r="A3658" s="194">
        <v>38131</v>
      </c>
      <c r="B3658" s="195">
        <v>1095.4100000000001</v>
      </c>
      <c r="C3658" s="196">
        <f t="shared" si="112"/>
        <v>1.0016917224477853</v>
      </c>
      <c r="D3658" s="198">
        <f t="shared" si="113"/>
        <v>1.6917224477852599E-3</v>
      </c>
    </row>
    <row r="3659" spans="1:4" outlineLevel="1" x14ac:dyDescent="0.25">
      <c r="A3659" s="194">
        <v>38132</v>
      </c>
      <c r="B3659" s="195">
        <v>1113.05</v>
      </c>
      <c r="C3659" s="196">
        <f t="shared" si="112"/>
        <v>1.0161035593978509</v>
      </c>
      <c r="D3659" s="198">
        <f t="shared" si="113"/>
        <v>1.6103559397850908E-2</v>
      </c>
    </row>
    <row r="3660" spans="1:4" outlineLevel="1" x14ac:dyDescent="0.25">
      <c r="A3660" s="194">
        <v>38133</v>
      </c>
      <c r="B3660" s="195">
        <v>1114.94</v>
      </c>
      <c r="C3660" s="196">
        <f t="shared" si="112"/>
        <v>1.001698036925565</v>
      </c>
      <c r="D3660" s="198">
        <f t="shared" si="113"/>
        <v>1.6980369255650274E-3</v>
      </c>
    </row>
    <row r="3661" spans="1:4" outlineLevel="1" x14ac:dyDescent="0.25">
      <c r="A3661" s="194">
        <v>38134</v>
      </c>
      <c r="B3661" s="195">
        <v>1121.28</v>
      </c>
      <c r="C3661" s="196">
        <f t="shared" si="112"/>
        <v>1.0056864046495775</v>
      </c>
      <c r="D3661" s="198">
        <f t="shared" si="113"/>
        <v>5.6864046495774812E-3</v>
      </c>
    </row>
    <row r="3662" spans="1:4" outlineLevel="1" x14ac:dyDescent="0.25">
      <c r="A3662" s="194">
        <v>38135</v>
      </c>
      <c r="B3662" s="195">
        <v>1120.68</v>
      </c>
      <c r="C3662" s="196">
        <f t="shared" si="112"/>
        <v>0.9994648972602741</v>
      </c>
      <c r="D3662" s="198">
        <f t="shared" si="113"/>
        <v>-5.3510273972590117E-4</v>
      </c>
    </row>
    <row r="3663" spans="1:4" outlineLevel="1" x14ac:dyDescent="0.25">
      <c r="A3663" s="194">
        <v>38139</v>
      </c>
      <c r="B3663" s="195">
        <v>1121.2</v>
      </c>
      <c r="C3663" s="196">
        <f t="shared" si="112"/>
        <v>1.000464003997573</v>
      </c>
      <c r="D3663" s="198">
        <f t="shared" si="113"/>
        <v>4.6400399757295929E-4</v>
      </c>
    </row>
    <row r="3664" spans="1:4" outlineLevel="1" x14ac:dyDescent="0.25">
      <c r="A3664" s="194">
        <v>38140</v>
      </c>
      <c r="B3664" s="195">
        <v>1124.99</v>
      </c>
      <c r="C3664" s="196">
        <f t="shared" si="112"/>
        <v>1.0033803068141276</v>
      </c>
      <c r="D3664" s="198">
        <f t="shared" si="113"/>
        <v>3.3803068141275983E-3</v>
      </c>
    </row>
    <row r="3665" spans="1:4" outlineLevel="1" x14ac:dyDescent="0.25">
      <c r="A3665" s="194">
        <v>38141</v>
      </c>
      <c r="B3665" s="195">
        <v>1116.6400000000001</v>
      </c>
      <c r="C3665" s="196">
        <f t="shared" si="112"/>
        <v>0.99257771180188281</v>
      </c>
      <c r="D3665" s="198">
        <f t="shared" si="113"/>
        <v>-7.4222881981171884E-3</v>
      </c>
    </row>
    <row r="3666" spans="1:4" outlineLevel="1" x14ac:dyDescent="0.25">
      <c r="A3666" s="194">
        <v>38142</v>
      </c>
      <c r="B3666" s="195">
        <v>1122.5</v>
      </c>
      <c r="C3666" s="196">
        <f t="shared" si="112"/>
        <v>1.0052478865166929</v>
      </c>
      <c r="D3666" s="198">
        <f t="shared" si="113"/>
        <v>5.2478865166929456E-3</v>
      </c>
    </row>
    <row r="3667" spans="1:4" outlineLevel="1" x14ac:dyDescent="0.25">
      <c r="A3667" s="194">
        <v>38145</v>
      </c>
      <c r="B3667" s="195">
        <v>1140.42</v>
      </c>
      <c r="C3667" s="196">
        <f t="shared" si="112"/>
        <v>1.0159643652561248</v>
      </c>
      <c r="D3667" s="198">
        <f t="shared" si="113"/>
        <v>1.5964365256124768E-2</v>
      </c>
    </row>
    <row r="3668" spans="1:4" outlineLevel="1" x14ac:dyDescent="0.25">
      <c r="A3668" s="194">
        <v>38146</v>
      </c>
      <c r="B3668" s="195">
        <v>1142.18</v>
      </c>
      <c r="C3668" s="196">
        <f t="shared" si="112"/>
        <v>1.0015432910682029</v>
      </c>
      <c r="D3668" s="198">
        <f t="shared" si="113"/>
        <v>1.5432910682029455E-3</v>
      </c>
    </row>
    <row r="3669" spans="1:4" outlineLevel="1" x14ac:dyDescent="0.25">
      <c r="A3669" s="194">
        <v>38147</v>
      </c>
      <c r="B3669" s="195">
        <v>1131.33</v>
      </c>
      <c r="C3669" s="196">
        <f t="shared" si="112"/>
        <v>0.99050062161830876</v>
      </c>
      <c r="D3669" s="198">
        <f t="shared" si="113"/>
        <v>-9.4993783816912369E-3</v>
      </c>
    </row>
    <row r="3670" spans="1:4" outlineLevel="1" x14ac:dyDescent="0.25">
      <c r="A3670" s="194">
        <v>38148</v>
      </c>
      <c r="B3670" s="195">
        <v>1136.47</v>
      </c>
      <c r="C3670" s="196">
        <f t="shared" si="112"/>
        <v>1.0045433251129203</v>
      </c>
      <c r="D3670" s="198">
        <f t="shared" si="113"/>
        <v>4.5433251129203267E-3</v>
      </c>
    </row>
    <row r="3671" spans="1:4" outlineLevel="1" x14ac:dyDescent="0.25">
      <c r="A3671" s="194">
        <v>38152</v>
      </c>
      <c r="B3671" s="195">
        <v>1125.29</v>
      </c>
      <c r="C3671" s="196">
        <f t="shared" si="112"/>
        <v>0.99016252078805422</v>
      </c>
      <c r="D3671" s="198">
        <f t="shared" si="113"/>
        <v>-9.8374792119457766E-3</v>
      </c>
    </row>
    <row r="3672" spans="1:4" outlineLevel="1" x14ac:dyDescent="0.25">
      <c r="A3672" s="194">
        <v>38153</v>
      </c>
      <c r="B3672" s="195">
        <v>1132.01</v>
      </c>
      <c r="C3672" s="196">
        <f t="shared" si="112"/>
        <v>1.0059717939375628</v>
      </c>
      <c r="D3672" s="198">
        <f t="shared" si="113"/>
        <v>5.9717939375627527E-3</v>
      </c>
    </row>
    <row r="3673" spans="1:4" outlineLevel="1" x14ac:dyDescent="0.25">
      <c r="A3673" s="194">
        <v>38154</v>
      </c>
      <c r="B3673" s="195">
        <v>1133.56</v>
      </c>
      <c r="C3673" s="196">
        <f t="shared" si="112"/>
        <v>1.0013692458547185</v>
      </c>
      <c r="D3673" s="198">
        <f t="shared" si="113"/>
        <v>1.3692458547185371E-3</v>
      </c>
    </row>
    <row r="3674" spans="1:4" outlineLevel="1" x14ac:dyDescent="0.25">
      <c r="A3674" s="194">
        <v>38155</v>
      </c>
      <c r="B3674" s="195">
        <v>1132.05</v>
      </c>
      <c r="C3674" s="196">
        <f t="shared" si="112"/>
        <v>0.99866791347612827</v>
      </c>
      <c r="D3674" s="198">
        <f t="shared" si="113"/>
        <v>-1.3320865238717339E-3</v>
      </c>
    </row>
    <row r="3675" spans="1:4" outlineLevel="1" x14ac:dyDescent="0.25">
      <c r="A3675" s="194">
        <v>38156</v>
      </c>
      <c r="B3675" s="195">
        <v>1135.02</v>
      </c>
      <c r="C3675" s="196">
        <f t="shared" si="112"/>
        <v>1.0026235590300783</v>
      </c>
      <c r="D3675" s="198">
        <f t="shared" si="113"/>
        <v>2.6235590300782707E-3</v>
      </c>
    </row>
    <row r="3676" spans="1:4" outlineLevel="1" x14ac:dyDescent="0.25">
      <c r="A3676" s="194">
        <v>38159</v>
      </c>
      <c r="B3676" s="195">
        <v>1130.3</v>
      </c>
      <c r="C3676" s="196">
        <f t="shared" si="112"/>
        <v>0.99584148296946307</v>
      </c>
      <c r="D3676" s="198">
        <f t="shared" si="113"/>
        <v>-4.1585170305369346E-3</v>
      </c>
    </row>
    <row r="3677" spans="1:4" outlineLevel="1" x14ac:dyDescent="0.25">
      <c r="A3677" s="194">
        <v>38160</v>
      </c>
      <c r="B3677" s="195">
        <v>1134.4100000000001</v>
      </c>
      <c r="C3677" s="196">
        <f t="shared" ref="C3677:C3740" si="114">B3677/B3676</f>
        <v>1.0036362027780237</v>
      </c>
      <c r="D3677" s="198">
        <f t="shared" ref="D3677:D3740" si="115">C3677-1</f>
        <v>3.6362027780236783E-3</v>
      </c>
    </row>
    <row r="3678" spans="1:4" outlineLevel="1" x14ac:dyDescent="0.25">
      <c r="A3678" s="194">
        <v>38161</v>
      </c>
      <c r="B3678" s="195">
        <v>1144.06</v>
      </c>
      <c r="C3678" s="196">
        <f t="shared" si="114"/>
        <v>1.0085066245889933</v>
      </c>
      <c r="D3678" s="198">
        <f t="shared" si="115"/>
        <v>8.5066245889933167E-3</v>
      </c>
    </row>
    <row r="3679" spans="1:4" outlineLevel="1" x14ac:dyDescent="0.25">
      <c r="A3679" s="194">
        <v>38162</v>
      </c>
      <c r="B3679" s="195">
        <v>1140.6500000000001</v>
      </c>
      <c r="C3679" s="196">
        <f t="shared" si="114"/>
        <v>0.99701938709508253</v>
      </c>
      <c r="D3679" s="198">
        <f t="shared" si="115"/>
        <v>-2.9806129049174679E-3</v>
      </c>
    </row>
    <row r="3680" spans="1:4" outlineLevel="1" x14ac:dyDescent="0.25">
      <c r="A3680" s="194">
        <v>38163</v>
      </c>
      <c r="B3680" s="195">
        <v>1134.43</v>
      </c>
      <c r="C3680" s="196">
        <f t="shared" si="114"/>
        <v>0.99454696883355975</v>
      </c>
      <c r="D3680" s="198">
        <f t="shared" si="115"/>
        <v>-5.4530311664402475E-3</v>
      </c>
    </row>
    <row r="3681" spans="1:4" outlineLevel="1" x14ac:dyDescent="0.25">
      <c r="A3681" s="194">
        <v>38166</v>
      </c>
      <c r="B3681" s="195">
        <v>1133.3499999999999</v>
      </c>
      <c r="C3681" s="196">
        <f t="shared" si="114"/>
        <v>0.99904798004284079</v>
      </c>
      <c r="D3681" s="198">
        <f t="shared" si="115"/>
        <v>-9.5201995715921139E-4</v>
      </c>
    </row>
    <row r="3682" spans="1:4" outlineLevel="1" x14ac:dyDescent="0.25">
      <c r="A3682" s="194">
        <v>38167</v>
      </c>
      <c r="B3682" s="195">
        <v>1136.2</v>
      </c>
      <c r="C3682" s="196">
        <f t="shared" si="114"/>
        <v>1.002514668901928</v>
      </c>
      <c r="D3682" s="198">
        <f t="shared" si="115"/>
        <v>2.5146689019279744E-3</v>
      </c>
    </row>
    <row r="3683" spans="1:4" outlineLevel="1" x14ac:dyDescent="0.25">
      <c r="A3683" s="194">
        <v>38168</v>
      </c>
      <c r="B3683" s="195">
        <v>1140.8399999999999</v>
      </c>
      <c r="C3683" s="196">
        <f t="shared" si="114"/>
        <v>1.0040837880654814</v>
      </c>
      <c r="D3683" s="198">
        <f t="shared" si="115"/>
        <v>4.0837880654813752E-3</v>
      </c>
    </row>
    <row r="3684" spans="1:4" outlineLevel="1" x14ac:dyDescent="0.25">
      <c r="A3684" s="194">
        <v>38169</v>
      </c>
      <c r="B3684" s="195">
        <v>1128.94</v>
      </c>
      <c r="C3684" s="196">
        <f t="shared" si="114"/>
        <v>0.98956908944286681</v>
      </c>
      <c r="D3684" s="198">
        <f t="shared" si="115"/>
        <v>-1.0430910557133188E-2</v>
      </c>
    </row>
    <row r="3685" spans="1:4" outlineLevel="1" x14ac:dyDescent="0.25">
      <c r="A3685" s="194">
        <v>38170</v>
      </c>
      <c r="B3685" s="195">
        <v>1125.3800000000001</v>
      </c>
      <c r="C3685" s="196">
        <f t="shared" si="114"/>
        <v>0.99684659946498488</v>
      </c>
      <c r="D3685" s="198">
        <f t="shared" si="115"/>
        <v>-3.1534005350151162E-3</v>
      </c>
    </row>
    <row r="3686" spans="1:4" outlineLevel="1" x14ac:dyDescent="0.25">
      <c r="A3686" s="194">
        <v>38174</v>
      </c>
      <c r="B3686" s="195">
        <v>1116.21</v>
      </c>
      <c r="C3686" s="196">
        <f t="shared" si="114"/>
        <v>0.99185164122340896</v>
      </c>
      <c r="D3686" s="198">
        <f t="shared" si="115"/>
        <v>-8.1483587765910359E-3</v>
      </c>
    </row>
    <row r="3687" spans="1:4" outlineLevel="1" x14ac:dyDescent="0.25">
      <c r="A3687" s="194">
        <v>38175</v>
      </c>
      <c r="B3687" s="195">
        <v>1118.33</v>
      </c>
      <c r="C3687" s="196">
        <f t="shared" si="114"/>
        <v>1.0018992841848755</v>
      </c>
      <c r="D3687" s="198">
        <f t="shared" si="115"/>
        <v>1.8992841848755049E-3</v>
      </c>
    </row>
    <row r="3688" spans="1:4" outlineLevel="1" x14ac:dyDescent="0.25">
      <c r="A3688" s="194">
        <v>38176</v>
      </c>
      <c r="B3688" s="195">
        <v>1109.1099999999999</v>
      </c>
      <c r="C3688" s="196">
        <f t="shared" si="114"/>
        <v>0.99175556410004195</v>
      </c>
      <c r="D3688" s="198">
        <f t="shared" si="115"/>
        <v>-8.2444358999580469E-3</v>
      </c>
    </row>
    <row r="3689" spans="1:4" outlineLevel="1" x14ac:dyDescent="0.25">
      <c r="A3689" s="194">
        <v>38177</v>
      </c>
      <c r="B3689" s="195">
        <v>1112.81</v>
      </c>
      <c r="C3689" s="196">
        <f t="shared" si="114"/>
        <v>1.0033360081506795</v>
      </c>
      <c r="D3689" s="198">
        <f t="shared" si="115"/>
        <v>3.3360081506794703E-3</v>
      </c>
    </row>
    <row r="3690" spans="1:4" outlineLevel="1" x14ac:dyDescent="0.25">
      <c r="A3690" s="194">
        <v>38180</v>
      </c>
      <c r="B3690" s="195">
        <v>1114.3499999999999</v>
      </c>
      <c r="C3690" s="196">
        <f t="shared" si="114"/>
        <v>1.0013838840413007</v>
      </c>
      <c r="D3690" s="198">
        <f t="shared" si="115"/>
        <v>1.3838840413007425E-3</v>
      </c>
    </row>
    <row r="3691" spans="1:4" outlineLevel="1" x14ac:dyDescent="0.25">
      <c r="A3691" s="194">
        <v>38181</v>
      </c>
      <c r="B3691" s="195">
        <v>1115.1400000000001</v>
      </c>
      <c r="C3691" s="196">
        <f t="shared" si="114"/>
        <v>1.0007089334589674</v>
      </c>
      <c r="D3691" s="198">
        <f t="shared" si="115"/>
        <v>7.089334589673868E-4</v>
      </c>
    </row>
    <row r="3692" spans="1:4" outlineLevel="1" x14ac:dyDescent="0.25">
      <c r="A3692" s="194">
        <v>38182</v>
      </c>
      <c r="B3692" s="195">
        <v>1111.47</v>
      </c>
      <c r="C3692" s="196">
        <f t="shared" si="114"/>
        <v>0.99670893340746447</v>
      </c>
      <c r="D3692" s="198">
        <f t="shared" si="115"/>
        <v>-3.2910665925355298E-3</v>
      </c>
    </row>
    <row r="3693" spans="1:4" outlineLevel="1" x14ac:dyDescent="0.25">
      <c r="A3693" s="194">
        <v>38183</v>
      </c>
      <c r="B3693" s="195">
        <v>1106.69</v>
      </c>
      <c r="C3693" s="196">
        <f t="shared" si="114"/>
        <v>0.99569938909732159</v>
      </c>
      <c r="D3693" s="198">
        <f t="shared" si="115"/>
        <v>-4.3006109026784145E-3</v>
      </c>
    </row>
    <row r="3694" spans="1:4" outlineLevel="1" x14ac:dyDescent="0.25">
      <c r="A3694" s="194">
        <v>38184</v>
      </c>
      <c r="B3694" s="195">
        <v>1101.3900000000001</v>
      </c>
      <c r="C3694" s="196">
        <f t="shared" si="114"/>
        <v>0.99521094434755897</v>
      </c>
      <c r="D3694" s="198">
        <f t="shared" si="115"/>
        <v>-4.7890556524410322E-3</v>
      </c>
    </row>
    <row r="3695" spans="1:4" outlineLevel="1" x14ac:dyDescent="0.25">
      <c r="A3695" s="194">
        <v>38187</v>
      </c>
      <c r="B3695" s="195">
        <v>1100.9000000000001</v>
      </c>
      <c r="C3695" s="196">
        <f t="shared" si="114"/>
        <v>0.99955510763671362</v>
      </c>
      <c r="D3695" s="198">
        <f t="shared" si="115"/>
        <v>-4.4489236328637549E-4</v>
      </c>
    </row>
    <row r="3696" spans="1:4" outlineLevel="1" x14ac:dyDescent="0.25">
      <c r="A3696" s="194">
        <v>38188</v>
      </c>
      <c r="B3696" s="195">
        <v>1108.67</v>
      </c>
      <c r="C3696" s="196">
        <f t="shared" si="114"/>
        <v>1.0070578617494776</v>
      </c>
      <c r="D3696" s="198">
        <f t="shared" si="115"/>
        <v>7.0578617494776452E-3</v>
      </c>
    </row>
    <row r="3697" spans="1:4" outlineLevel="1" x14ac:dyDescent="0.25">
      <c r="A3697" s="194">
        <v>38189</v>
      </c>
      <c r="B3697" s="195">
        <v>1093.8800000000001</v>
      </c>
      <c r="C3697" s="196">
        <f t="shared" si="114"/>
        <v>0.98665969134187814</v>
      </c>
      <c r="D3697" s="198">
        <f t="shared" si="115"/>
        <v>-1.3340308658121858E-2</v>
      </c>
    </row>
    <row r="3698" spans="1:4" outlineLevel="1" x14ac:dyDescent="0.25">
      <c r="A3698" s="194">
        <v>38190</v>
      </c>
      <c r="B3698" s="195">
        <v>1096.8399999999999</v>
      </c>
      <c r="C3698" s="196">
        <f t="shared" si="114"/>
        <v>1.0027059640911249</v>
      </c>
      <c r="D3698" s="198">
        <f t="shared" si="115"/>
        <v>2.7059640911248906E-3</v>
      </c>
    </row>
    <row r="3699" spans="1:4" outlineLevel="1" x14ac:dyDescent="0.25">
      <c r="A3699" s="194">
        <v>38191</v>
      </c>
      <c r="B3699" s="195">
        <v>1086.2</v>
      </c>
      <c r="C3699" s="196">
        <f t="shared" si="114"/>
        <v>0.99029940556507801</v>
      </c>
      <c r="D3699" s="198">
        <f t="shared" si="115"/>
        <v>-9.7005944349219941E-3</v>
      </c>
    </row>
    <row r="3700" spans="1:4" outlineLevel="1" x14ac:dyDescent="0.25">
      <c r="A3700" s="194">
        <v>38194</v>
      </c>
      <c r="B3700" s="195">
        <v>1084.07</v>
      </c>
      <c r="C3700" s="196">
        <f t="shared" si="114"/>
        <v>0.99803903516847714</v>
      </c>
      <c r="D3700" s="198">
        <f t="shared" si="115"/>
        <v>-1.9609648315228601E-3</v>
      </c>
    </row>
    <row r="3701" spans="1:4" outlineLevel="1" x14ac:dyDescent="0.25">
      <c r="A3701" s="194">
        <v>38195</v>
      </c>
      <c r="B3701" s="195">
        <v>1094.83</v>
      </c>
      <c r="C3701" s="196">
        <f t="shared" si="114"/>
        <v>1.0099255583126552</v>
      </c>
      <c r="D3701" s="198">
        <f t="shared" si="115"/>
        <v>9.9255583126551805E-3</v>
      </c>
    </row>
    <row r="3702" spans="1:4" outlineLevel="1" x14ac:dyDescent="0.25">
      <c r="A3702" s="194">
        <v>38196</v>
      </c>
      <c r="B3702" s="195">
        <v>1095.42</v>
      </c>
      <c r="C3702" s="196">
        <f t="shared" si="114"/>
        <v>1.0005388964496773</v>
      </c>
      <c r="D3702" s="198">
        <f t="shared" si="115"/>
        <v>5.3889644967730632E-4</v>
      </c>
    </row>
    <row r="3703" spans="1:4" outlineLevel="1" x14ac:dyDescent="0.25">
      <c r="A3703" s="194">
        <v>38197</v>
      </c>
      <c r="B3703" s="195">
        <v>1100.43</v>
      </c>
      <c r="C3703" s="196">
        <f t="shared" si="114"/>
        <v>1.0045735882127402</v>
      </c>
      <c r="D3703" s="198">
        <f t="shared" si="115"/>
        <v>4.5735882127402316E-3</v>
      </c>
    </row>
    <row r="3704" spans="1:4" outlineLevel="1" x14ac:dyDescent="0.25">
      <c r="A3704" s="194">
        <v>38198</v>
      </c>
      <c r="B3704" s="195">
        <v>1101.72</v>
      </c>
      <c r="C3704" s="196">
        <f t="shared" si="114"/>
        <v>1.0011722690221094</v>
      </c>
      <c r="D3704" s="198">
        <f t="shared" si="115"/>
        <v>1.172269022109429E-3</v>
      </c>
    </row>
    <row r="3705" spans="1:4" outlineLevel="1" x14ac:dyDescent="0.25">
      <c r="A3705" s="194">
        <v>38201</v>
      </c>
      <c r="B3705" s="195">
        <v>1106.6199999999999</v>
      </c>
      <c r="C3705" s="196">
        <f t="shared" si="114"/>
        <v>1.0044475910394655</v>
      </c>
      <c r="D3705" s="198">
        <f t="shared" si="115"/>
        <v>4.4475910394654594E-3</v>
      </c>
    </row>
    <row r="3706" spans="1:4" outlineLevel="1" x14ac:dyDescent="0.25">
      <c r="A3706" s="194">
        <v>38202</v>
      </c>
      <c r="B3706" s="195">
        <v>1099.69</v>
      </c>
      <c r="C3706" s="196">
        <f t="shared" si="114"/>
        <v>0.99373768773382021</v>
      </c>
      <c r="D3706" s="198">
        <f t="shared" si="115"/>
        <v>-6.2623122661797925E-3</v>
      </c>
    </row>
    <row r="3707" spans="1:4" outlineLevel="1" x14ac:dyDescent="0.25">
      <c r="A3707" s="194">
        <v>38203</v>
      </c>
      <c r="B3707" s="195">
        <v>1098.6300000000001</v>
      </c>
      <c r="C3707" s="196">
        <f t="shared" si="114"/>
        <v>0.99903609198956078</v>
      </c>
      <c r="D3707" s="198">
        <f t="shared" si="115"/>
        <v>-9.6390801043921837E-4</v>
      </c>
    </row>
    <row r="3708" spans="1:4" outlineLevel="1" x14ac:dyDescent="0.25">
      <c r="A3708" s="194">
        <v>38204</v>
      </c>
      <c r="B3708" s="195">
        <v>1080.7</v>
      </c>
      <c r="C3708" s="196">
        <f t="shared" si="114"/>
        <v>0.98367967377552035</v>
      </c>
      <c r="D3708" s="198">
        <f t="shared" si="115"/>
        <v>-1.6320326224479653E-2</v>
      </c>
    </row>
    <row r="3709" spans="1:4" outlineLevel="1" x14ac:dyDescent="0.25">
      <c r="A3709" s="194">
        <v>38205</v>
      </c>
      <c r="B3709" s="195">
        <v>1063.97</v>
      </c>
      <c r="C3709" s="196">
        <f t="shared" si="114"/>
        <v>0.98451929305080044</v>
      </c>
      <c r="D3709" s="198">
        <f t="shared" si="115"/>
        <v>-1.5480706949199563E-2</v>
      </c>
    </row>
    <row r="3710" spans="1:4" outlineLevel="1" x14ac:dyDescent="0.25">
      <c r="A3710" s="194">
        <v>38208</v>
      </c>
      <c r="B3710" s="195">
        <v>1065.22</v>
      </c>
      <c r="C3710" s="196">
        <f t="shared" si="114"/>
        <v>1.0011748451554086</v>
      </c>
      <c r="D3710" s="198">
        <f t="shared" si="115"/>
        <v>1.1748451554085548E-3</v>
      </c>
    </row>
    <row r="3711" spans="1:4" outlineLevel="1" x14ac:dyDescent="0.25">
      <c r="A3711" s="194">
        <v>38209</v>
      </c>
      <c r="B3711" s="195">
        <v>1079.04</v>
      </c>
      <c r="C3711" s="196">
        <f t="shared" si="114"/>
        <v>1.0129738457783368</v>
      </c>
      <c r="D3711" s="198">
        <f t="shared" si="115"/>
        <v>1.2973845778336823E-2</v>
      </c>
    </row>
    <row r="3712" spans="1:4" outlineLevel="1" x14ac:dyDescent="0.25">
      <c r="A3712" s="194">
        <v>38210</v>
      </c>
      <c r="B3712" s="195">
        <v>1075.79</v>
      </c>
      <c r="C3712" s="196">
        <f t="shared" si="114"/>
        <v>0.99698806346381974</v>
      </c>
      <c r="D3712" s="198">
        <f t="shared" si="115"/>
        <v>-3.0119365361802597E-3</v>
      </c>
    </row>
    <row r="3713" spans="1:4" outlineLevel="1" x14ac:dyDescent="0.25">
      <c r="A3713" s="194">
        <v>38211</v>
      </c>
      <c r="B3713" s="195">
        <v>1063.23</v>
      </c>
      <c r="C3713" s="196">
        <f t="shared" si="114"/>
        <v>0.98832485894087141</v>
      </c>
      <c r="D3713" s="198">
        <f t="shared" si="115"/>
        <v>-1.1675141059128591E-2</v>
      </c>
    </row>
    <row r="3714" spans="1:4" outlineLevel="1" x14ac:dyDescent="0.25">
      <c r="A3714" s="194">
        <v>38212</v>
      </c>
      <c r="B3714" s="195">
        <v>1064.8</v>
      </c>
      <c r="C3714" s="196">
        <f t="shared" si="114"/>
        <v>1.0014766325254179</v>
      </c>
      <c r="D3714" s="198">
        <f t="shared" si="115"/>
        <v>1.4766325254178536E-3</v>
      </c>
    </row>
    <row r="3715" spans="1:4" outlineLevel="1" x14ac:dyDescent="0.25">
      <c r="A3715" s="194">
        <v>38215</v>
      </c>
      <c r="B3715" s="195">
        <v>1079.3399999999999</v>
      </c>
      <c r="C3715" s="196">
        <f t="shared" si="114"/>
        <v>1.0136551465063861</v>
      </c>
      <c r="D3715" s="198">
        <f t="shared" si="115"/>
        <v>1.3655146506386107E-2</v>
      </c>
    </row>
    <row r="3716" spans="1:4" outlineLevel="1" x14ac:dyDescent="0.25">
      <c r="A3716" s="194">
        <v>38216</v>
      </c>
      <c r="B3716" s="195">
        <v>1081.71</v>
      </c>
      <c r="C3716" s="196">
        <f t="shared" si="114"/>
        <v>1.0021957863138586</v>
      </c>
      <c r="D3716" s="198">
        <f t="shared" si="115"/>
        <v>2.1957863138586386E-3</v>
      </c>
    </row>
    <row r="3717" spans="1:4" outlineLevel="1" x14ac:dyDescent="0.25">
      <c r="A3717" s="194">
        <v>38217</v>
      </c>
      <c r="B3717" s="195">
        <v>1095.17</v>
      </c>
      <c r="C3717" s="196">
        <f t="shared" si="114"/>
        <v>1.012443261132836</v>
      </c>
      <c r="D3717" s="198">
        <f t="shared" si="115"/>
        <v>1.2443261132836003E-2</v>
      </c>
    </row>
    <row r="3718" spans="1:4" outlineLevel="1" x14ac:dyDescent="0.25">
      <c r="A3718" s="194">
        <v>38218</v>
      </c>
      <c r="B3718" s="195">
        <v>1091.23</v>
      </c>
      <c r="C3718" s="196">
        <f t="shared" si="114"/>
        <v>0.99640238501785106</v>
      </c>
      <c r="D3718" s="198">
        <f t="shared" si="115"/>
        <v>-3.5976149821489445E-3</v>
      </c>
    </row>
    <row r="3719" spans="1:4" outlineLevel="1" x14ac:dyDescent="0.25">
      <c r="A3719" s="194">
        <v>38219</v>
      </c>
      <c r="B3719" s="195">
        <v>1098.3499999999999</v>
      </c>
      <c r="C3719" s="196">
        <f t="shared" si="114"/>
        <v>1.0065247473035015</v>
      </c>
      <c r="D3719" s="198">
        <f t="shared" si="115"/>
        <v>6.5247473035014991E-3</v>
      </c>
    </row>
    <row r="3720" spans="1:4" outlineLevel="1" x14ac:dyDescent="0.25">
      <c r="A3720" s="194">
        <v>38222</v>
      </c>
      <c r="B3720" s="195">
        <v>1095.68</v>
      </c>
      <c r="C3720" s="196">
        <f t="shared" si="114"/>
        <v>0.99756908089406848</v>
      </c>
      <c r="D3720" s="198">
        <f t="shared" si="115"/>
        <v>-2.4309191059315172E-3</v>
      </c>
    </row>
    <row r="3721" spans="1:4" outlineLevel="1" x14ac:dyDescent="0.25">
      <c r="A3721" s="194">
        <v>38223</v>
      </c>
      <c r="B3721" s="195">
        <v>1096.19</v>
      </c>
      <c r="C3721" s="196">
        <f t="shared" si="114"/>
        <v>1.0004654643691588</v>
      </c>
      <c r="D3721" s="198">
        <f t="shared" si="115"/>
        <v>4.6546436915884115E-4</v>
      </c>
    </row>
    <row r="3722" spans="1:4" outlineLevel="1" x14ac:dyDescent="0.25">
      <c r="A3722" s="194">
        <v>38224</v>
      </c>
      <c r="B3722" s="195">
        <v>1104.96</v>
      </c>
      <c r="C3722" s="196">
        <f t="shared" si="114"/>
        <v>1.0080004378802945</v>
      </c>
      <c r="D3722" s="198">
        <f t="shared" si="115"/>
        <v>8.0004378802944753E-3</v>
      </c>
    </row>
    <row r="3723" spans="1:4" outlineLevel="1" x14ac:dyDescent="0.25">
      <c r="A3723" s="194">
        <v>38225</v>
      </c>
      <c r="B3723" s="195">
        <v>1105.0899999999999</v>
      </c>
      <c r="C3723" s="196">
        <f t="shared" si="114"/>
        <v>1.0001176513176946</v>
      </c>
      <c r="D3723" s="198">
        <f t="shared" si="115"/>
        <v>1.1765131769458925E-4</v>
      </c>
    </row>
    <row r="3724" spans="1:4" outlineLevel="1" x14ac:dyDescent="0.25">
      <c r="A3724" s="194">
        <v>38226</v>
      </c>
      <c r="B3724" s="195">
        <v>1107.77</v>
      </c>
      <c r="C3724" s="196">
        <f t="shared" si="114"/>
        <v>1.0024251418436507</v>
      </c>
      <c r="D3724" s="198">
        <f t="shared" si="115"/>
        <v>2.4251418436507244E-3</v>
      </c>
    </row>
    <row r="3725" spans="1:4" outlineLevel="1" x14ac:dyDescent="0.25">
      <c r="A3725" s="194">
        <v>38229</v>
      </c>
      <c r="B3725" s="195">
        <v>1099.1500000000001</v>
      </c>
      <c r="C3725" s="196">
        <f t="shared" si="114"/>
        <v>0.99221860133421202</v>
      </c>
      <c r="D3725" s="198">
        <f t="shared" si="115"/>
        <v>-7.7813986657879752E-3</v>
      </c>
    </row>
    <row r="3726" spans="1:4" outlineLevel="1" x14ac:dyDescent="0.25">
      <c r="A3726" s="194">
        <v>38230</v>
      </c>
      <c r="B3726" s="195">
        <v>1104.24</v>
      </c>
      <c r="C3726" s="196">
        <f t="shared" si="114"/>
        <v>1.0046308511122231</v>
      </c>
      <c r="D3726" s="198">
        <f t="shared" si="115"/>
        <v>4.6308511122230556E-3</v>
      </c>
    </row>
    <row r="3727" spans="1:4" outlineLevel="1" x14ac:dyDescent="0.25">
      <c r="A3727" s="194">
        <v>38231</v>
      </c>
      <c r="B3727" s="195">
        <v>1105.9100000000001</v>
      </c>
      <c r="C3727" s="196">
        <f t="shared" si="114"/>
        <v>1.0015123523871623</v>
      </c>
      <c r="D3727" s="198">
        <f t="shared" si="115"/>
        <v>1.5123523871622968E-3</v>
      </c>
    </row>
    <row r="3728" spans="1:4" outlineLevel="1" x14ac:dyDescent="0.25">
      <c r="A3728" s="194">
        <v>38232</v>
      </c>
      <c r="B3728" s="195">
        <v>1118.31</v>
      </c>
      <c r="C3728" s="196">
        <f t="shared" si="114"/>
        <v>1.0112124856453055</v>
      </c>
      <c r="D3728" s="198">
        <f t="shared" si="115"/>
        <v>1.1212485645305525E-2</v>
      </c>
    </row>
    <row r="3729" spans="1:4" outlineLevel="1" x14ac:dyDescent="0.25">
      <c r="A3729" s="194">
        <v>38233</v>
      </c>
      <c r="B3729" s="195">
        <v>1113.6300000000001</v>
      </c>
      <c r="C3729" s="196">
        <f t="shared" si="114"/>
        <v>0.99581511387718979</v>
      </c>
      <c r="D3729" s="198">
        <f t="shared" si="115"/>
        <v>-4.1848861228102052E-3</v>
      </c>
    </row>
    <row r="3730" spans="1:4" outlineLevel="1" x14ac:dyDescent="0.25">
      <c r="A3730" s="194">
        <v>38237</v>
      </c>
      <c r="B3730" s="195">
        <v>1121.3</v>
      </c>
      <c r="C3730" s="196">
        <f t="shared" si="114"/>
        <v>1.0068873862952685</v>
      </c>
      <c r="D3730" s="198">
        <f t="shared" si="115"/>
        <v>6.8873862952685272E-3</v>
      </c>
    </row>
    <row r="3731" spans="1:4" outlineLevel="1" x14ac:dyDescent="0.25">
      <c r="A3731" s="194">
        <v>38238</v>
      </c>
      <c r="B3731" s="195">
        <v>1116.27</v>
      </c>
      <c r="C3731" s="196">
        <f t="shared" si="114"/>
        <v>0.99551413537857847</v>
      </c>
      <c r="D3731" s="198">
        <f t="shared" si="115"/>
        <v>-4.4858646214215314E-3</v>
      </c>
    </row>
    <row r="3732" spans="1:4" outlineLevel="1" x14ac:dyDescent="0.25">
      <c r="A3732" s="194">
        <v>38239</v>
      </c>
      <c r="B3732" s="195">
        <v>1118.3800000000001</v>
      </c>
      <c r="C3732" s="196">
        <f t="shared" si="114"/>
        <v>1.0018902236914009</v>
      </c>
      <c r="D3732" s="198">
        <f t="shared" si="115"/>
        <v>1.8902236914009052E-3</v>
      </c>
    </row>
    <row r="3733" spans="1:4" outlineLevel="1" x14ac:dyDescent="0.25">
      <c r="A3733" s="194">
        <v>38240</v>
      </c>
      <c r="B3733" s="195">
        <v>1123.92</v>
      </c>
      <c r="C3733" s="196">
        <f t="shared" si="114"/>
        <v>1.0049535935907294</v>
      </c>
      <c r="D3733" s="198">
        <f t="shared" si="115"/>
        <v>4.9535935907294437E-3</v>
      </c>
    </row>
    <row r="3734" spans="1:4" outlineLevel="1" x14ac:dyDescent="0.25">
      <c r="A3734" s="194">
        <v>38243</v>
      </c>
      <c r="B3734" s="195">
        <v>1125.82</v>
      </c>
      <c r="C3734" s="196">
        <f t="shared" si="114"/>
        <v>1.0016905117801977</v>
      </c>
      <c r="D3734" s="198">
        <f t="shared" si="115"/>
        <v>1.6905117801977454E-3</v>
      </c>
    </row>
    <row r="3735" spans="1:4" outlineLevel="1" x14ac:dyDescent="0.25">
      <c r="A3735" s="194">
        <v>38244</v>
      </c>
      <c r="B3735" s="195">
        <v>1128.33</v>
      </c>
      <c r="C3735" s="196">
        <f t="shared" si="114"/>
        <v>1.0022294860634915</v>
      </c>
      <c r="D3735" s="198">
        <f t="shared" si="115"/>
        <v>2.2294860634914926E-3</v>
      </c>
    </row>
    <row r="3736" spans="1:4" outlineLevel="1" x14ac:dyDescent="0.25">
      <c r="A3736" s="194">
        <v>38245</v>
      </c>
      <c r="B3736" s="195">
        <v>1120.3699999999999</v>
      </c>
      <c r="C3736" s="196">
        <f t="shared" si="114"/>
        <v>0.99294532627865961</v>
      </c>
      <c r="D3736" s="198">
        <f t="shared" si="115"/>
        <v>-7.0546737213403876E-3</v>
      </c>
    </row>
    <row r="3737" spans="1:4" outlineLevel="1" x14ac:dyDescent="0.25">
      <c r="A3737" s="194">
        <v>38246</v>
      </c>
      <c r="B3737" s="195">
        <v>1123.5</v>
      </c>
      <c r="C3737" s="196">
        <f t="shared" si="114"/>
        <v>1.0027937199318084</v>
      </c>
      <c r="D3737" s="198">
        <f t="shared" si="115"/>
        <v>2.793719931808436E-3</v>
      </c>
    </row>
    <row r="3738" spans="1:4" outlineLevel="1" x14ac:dyDescent="0.25">
      <c r="A3738" s="194">
        <v>38247</v>
      </c>
      <c r="B3738" s="195">
        <v>1128.55</v>
      </c>
      <c r="C3738" s="196">
        <f t="shared" si="114"/>
        <v>1.0044948820649755</v>
      </c>
      <c r="D3738" s="198">
        <f t="shared" si="115"/>
        <v>4.4948820649755028E-3</v>
      </c>
    </row>
    <row r="3739" spans="1:4" outlineLevel="1" x14ac:dyDescent="0.25">
      <c r="A3739" s="194">
        <v>38250</v>
      </c>
      <c r="B3739" s="195">
        <v>1122.2</v>
      </c>
      <c r="C3739" s="196">
        <f t="shared" si="114"/>
        <v>0.99437331088564984</v>
      </c>
      <c r="D3739" s="198">
        <f t="shared" si="115"/>
        <v>-5.6266891143501585E-3</v>
      </c>
    </row>
    <row r="3740" spans="1:4" outlineLevel="1" x14ac:dyDescent="0.25">
      <c r="A3740" s="194">
        <v>38251</v>
      </c>
      <c r="B3740" s="195">
        <v>1129.3</v>
      </c>
      <c r="C3740" s="196">
        <f t="shared" si="114"/>
        <v>1.0063268579575833</v>
      </c>
      <c r="D3740" s="198">
        <f t="shared" si="115"/>
        <v>6.326857957583254E-3</v>
      </c>
    </row>
    <row r="3741" spans="1:4" outlineLevel="1" x14ac:dyDescent="0.25">
      <c r="A3741" s="194">
        <v>38252</v>
      </c>
      <c r="B3741" s="195">
        <v>1113.56</v>
      </c>
      <c r="C3741" s="196">
        <f t="shared" ref="C3741:C3804" si="116">B3741/B3740</f>
        <v>0.98606216240148759</v>
      </c>
      <c r="D3741" s="198">
        <f t="shared" ref="D3741:D3804" si="117">C3741-1</f>
        <v>-1.3937837598512415E-2</v>
      </c>
    </row>
    <row r="3742" spans="1:4" outlineLevel="1" x14ac:dyDescent="0.25">
      <c r="A3742" s="194">
        <v>38253</v>
      </c>
      <c r="B3742" s="195">
        <v>1108.3599999999999</v>
      </c>
      <c r="C3742" s="196">
        <f t="shared" si="116"/>
        <v>0.99533029203635182</v>
      </c>
      <c r="D3742" s="198">
        <f t="shared" si="117"/>
        <v>-4.6697079636481842E-3</v>
      </c>
    </row>
    <row r="3743" spans="1:4" outlineLevel="1" x14ac:dyDescent="0.25">
      <c r="A3743" s="194">
        <v>38254</v>
      </c>
      <c r="B3743" s="195">
        <v>1110.1099999999999</v>
      </c>
      <c r="C3743" s="196">
        <f t="shared" si="116"/>
        <v>1.0015789093796239</v>
      </c>
      <c r="D3743" s="198">
        <f t="shared" si="117"/>
        <v>1.5789093796239051E-3</v>
      </c>
    </row>
    <row r="3744" spans="1:4" outlineLevel="1" x14ac:dyDescent="0.25">
      <c r="A3744" s="194">
        <v>38257</v>
      </c>
      <c r="B3744" s="195">
        <v>1103.52</v>
      </c>
      <c r="C3744" s="196">
        <f t="shared" si="116"/>
        <v>0.9940636513498663</v>
      </c>
      <c r="D3744" s="198">
        <f t="shared" si="117"/>
        <v>-5.9363486501337048E-3</v>
      </c>
    </row>
    <row r="3745" spans="1:4" outlineLevel="1" x14ac:dyDescent="0.25">
      <c r="A3745" s="194">
        <v>38258</v>
      </c>
      <c r="B3745" s="195">
        <v>1110.06</v>
      </c>
      <c r="C3745" s="196">
        <f t="shared" si="116"/>
        <v>1.0059264897781643</v>
      </c>
      <c r="D3745" s="198">
        <f t="shared" si="117"/>
        <v>5.9264897781643455E-3</v>
      </c>
    </row>
    <row r="3746" spans="1:4" outlineLevel="1" x14ac:dyDescent="0.25">
      <c r="A3746" s="194">
        <v>38259</v>
      </c>
      <c r="B3746" s="195">
        <v>1114.8</v>
      </c>
      <c r="C3746" s="196">
        <f t="shared" si="116"/>
        <v>1.0042700394573267</v>
      </c>
      <c r="D3746" s="198">
        <f t="shared" si="117"/>
        <v>4.2700394573267353E-3</v>
      </c>
    </row>
    <row r="3747" spans="1:4" outlineLevel="1" x14ac:dyDescent="0.25">
      <c r="A3747" s="194">
        <v>38260</v>
      </c>
      <c r="B3747" s="195">
        <v>1114.58</v>
      </c>
      <c r="C3747" s="196">
        <f t="shared" si="116"/>
        <v>0.9998026551847865</v>
      </c>
      <c r="D3747" s="198">
        <f t="shared" si="117"/>
        <v>-1.9734481521349601E-4</v>
      </c>
    </row>
    <row r="3748" spans="1:4" outlineLevel="1" x14ac:dyDescent="0.25">
      <c r="A3748" s="194">
        <v>38261</v>
      </c>
      <c r="B3748" s="195">
        <v>1131.5</v>
      </c>
      <c r="C3748" s="196">
        <f t="shared" si="116"/>
        <v>1.0151806061476072</v>
      </c>
      <c r="D3748" s="198">
        <f t="shared" si="117"/>
        <v>1.518060614760719E-2</v>
      </c>
    </row>
    <row r="3749" spans="1:4" outlineLevel="1" x14ac:dyDescent="0.25">
      <c r="A3749" s="194">
        <v>38264</v>
      </c>
      <c r="B3749" s="195">
        <v>1135.17</v>
      </c>
      <c r="C3749" s="196">
        <f t="shared" si="116"/>
        <v>1.0032434821034026</v>
      </c>
      <c r="D3749" s="198">
        <f t="shared" si="117"/>
        <v>3.2434821034026395E-3</v>
      </c>
    </row>
    <row r="3750" spans="1:4" outlineLevel="1" x14ac:dyDescent="0.25">
      <c r="A3750" s="194">
        <v>38265</v>
      </c>
      <c r="B3750" s="195">
        <v>1134.48</v>
      </c>
      <c r="C3750" s="196">
        <f t="shared" si="116"/>
        <v>0.99939216152646737</v>
      </c>
      <c r="D3750" s="198">
        <f t="shared" si="117"/>
        <v>-6.0783847353262921E-4</v>
      </c>
    </row>
    <row r="3751" spans="1:4" outlineLevel="1" x14ac:dyDescent="0.25">
      <c r="A3751" s="194">
        <v>38266</v>
      </c>
      <c r="B3751" s="195">
        <v>1142.05</v>
      </c>
      <c r="C3751" s="196">
        <f t="shared" si="116"/>
        <v>1.0066726606022143</v>
      </c>
      <c r="D3751" s="198">
        <f t="shared" si="117"/>
        <v>6.6726606022142754E-3</v>
      </c>
    </row>
    <row r="3752" spans="1:4" outlineLevel="1" x14ac:dyDescent="0.25">
      <c r="A3752" s="194">
        <v>38267</v>
      </c>
      <c r="B3752" s="195">
        <v>1130.6500000000001</v>
      </c>
      <c r="C3752" s="196">
        <f t="shared" si="116"/>
        <v>0.99001795017731287</v>
      </c>
      <c r="D3752" s="198">
        <f t="shared" si="117"/>
        <v>-9.9820498226871335E-3</v>
      </c>
    </row>
    <row r="3753" spans="1:4" outlineLevel="1" x14ac:dyDescent="0.25">
      <c r="A3753" s="194">
        <v>38268</v>
      </c>
      <c r="B3753" s="195">
        <v>1122.1400000000001</v>
      </c>
      <c r="C3753" s="196">
        <f t="shared" si="116"/>
        <v>0.99247335603413966</v>
      </c>
      <c r="D3753" s="198">
        <f t="shared" si="117"/>
        <v>-7.5266439658603357E-3</v>
      </c>
    </row>
    <row r="3754" spans="1:4" outlineLevel="1" x14ac:dyDescent="0.25">
      <c r="A3754" s="194">
        <v>38271</v>
      </c>
      <c r="B3754" s="195">
        <v>1124.3900000000001</v>
      </c>
      <c r="C3754" s="196">
        <f t="shared" si="116"/>
        <v>1.002005097403176</v>
      </c>
      <c r="D3754" s="198">
        <f t="shared" si="117"/>
        <v>2.0050974031760038E-3</v>
      </c>
    </row>
    <row r="3755" spans="1:4" outlineLevel="1" x14ac:dyDescent="0.25">
      <c r="A3755" s="194">
        <v>38272</v>
      </c>
      <c r="B3755" s="195">
        <v>1121.8399999999999</v>
      </c>
      <c r="C3755" s="196">
        <f t="shared" si="116"/>
        <v>0.99773210362952336</v>
      </c>
      <c r="D3755" s="198">
        <f t="shared" si="117"/>
        <v>-2.2678963704766408E-3</v>
      </c>
    </row>
    <row r="3756" spans="1:4" outlineLevel="1" x14ac:dyDescent="0.25">
      <c r="A3756" s="194">
        <v>38273</v>
      </c>
      <c r="B3756" s="195">
        <v>1113.6500000000001</v>
      </c>
      <c r="C3756" s="196">
        <f t="shared" si="116"/>
        <v>0.99269949368893973</v>
      </c>
      <c r="D3756" s="198">
        <f t="shared" si="117"/>
        <v>-7.300506311060273E-3</v>
      </c>
    </row>
    <row r="3757" spans="1:4" outlineLevel="1" x14ac:dyDescent="0.25">
      <c r="A3757" s="194">
        <v>38274</v>
      </c>
      <c r="B3757" s="195">
        <v>1103.29</v>
      </c>
      <c r="C3757" s="196">
        <f t="shared" si="116"/>
        <v>0.99069725676828435</v>
      </c>
      <c r="D3757" s="198">
        <f t="shared" si="117"/>
        <v>-9.3027432317156489E-3</v>
      </c>
    </row>
    <row r="3758" spans="1:4" outlineLevel="1" x14ac:dyDescent="0.25">
      <c r="A3758" s="194">
        <v>38275</v>
      </c>
      <c r="B3758" s="195">
        <v>1108.2</v>
      </c>
      <c r="C3758" s="196">
        <f t="shared" si="116"/>
        <v>1.0044503258436133</v>
      </c>
      <c r="D3758" s="198">
        <f t="shared" si="117"/>
        <v>4.4503258436132676E-3</v>
      </c>
    </row>
    <row r="3759" spans="1:4" outlineLevel="1" x14ac:dyDescent="0.25">
      <c r="A3759" s="194">
        <v>38278</v>
      </c>
      <c r="B3759" s="195">
        <v>1114.02</v>
      </c>
      <c r="C3759" s="196">
        <f t="shared" si="116"/>
        <v>1.0052517596101787</v>
      </c>
      <c r="D3759" s="198">
        <f t="shared" si="117"/>
        <v>5.2517596101786523E-3</v>
      </c>
    </row>
    <row r="3760" spans="1:4" outlineLevel="1" x14ac:dyDescent="0.25">
      <c r="A3760" s="194">
        <v>38279</v>
      </c>
      <c r="B3760" s="195">
        <v>1103.23</v>
      </c>
      <c r="C3760" s="196">
        <f t="shared" si="116"/>
        <v>0.99031435701333914</v>
      </c>
      <c r="D3760" s="198">
        <f t="shared" si="117"/>
        <v>-9.6856429866608584E-3</v>
      </c>
    </row>
    <row r="3761" spans="1:4" outlineLevel="1" x14ac:dyDescent="0.25">
      <c r="A3761" s="194">
        <v>38280</v>
      </c>
      <c r="B3761" s="195">
        <v>1103.6600000000001</v>
      </c>
      <c r="C3761" s="196">
        <f t="shared" si="116"/>
        <v>1.0003897646003101</v>
      </c>
      <c r="D3761" s="198">
        <f t="shared" si="117"/>
        <v>3.8976460031014959E-4</v>
      </c>
    </row>
    <row r="3762" spans="1:4" outlineLevel="1" x14ac:dyDescent="0.25">
      <c r="A3762" s="194">
        <v>38281</v>
      </c>
      <c r="B3762" s="195">
        <v>1106.49</v>
      </c>
      <c r="C3762" s="196">
        <f t="shared" si="116"/>
        <v>1.0025641954949893</v>
      </c>
      <c r="D3762" s="198">
        <f t="shared" si="117"/>
        <v>2.5641954949893186E-3</v>
      </c>
    </row>
    <row r="3763" spans="1:4" outlineLevel="1" x14ac:dyDescent="0.25">
      <c r="A3763" s="194">
        <v>38282</v>
      </c>
      <c r="B3763" s="195">
        <v>1095.74</v>
      </c>
      <c r="C3763" s="196">
        <f t="shared" si="116"/>
        <v>0.99028459362488586</v>
      </c>
      <c r="D3763" s="198">
        <f t="shared" si="117"/>
        <v>-9.715406375114144E-3</v>
      </c>
    </row>
    <row r="3764" spans="1:4" outlineLevel="1" x14ac:dyDescent="0.25">
      <c r="A3764" s="194">
        <v>38285</v>
      </c>
      <c r="B3764" s="195">
        <v>1094.8</v>
      </c>
      <c r="C3764" s="196">
        <f t="shared" si="116"/>
        <v>0.99914213225765236</v>
      </c>
      <c r="D3764" s="198">
        <f t="shared" si="117"/>
        <v>-8.5786774234763996E-4</v>
      </c>
    </row>
    <row r="3765" spans="1:4" outlineLevel="1" x14ac:dyDescent="0.25">
      <c r="A3765" s="194">
        <v>38286</v>
      </c>
      <c r="B3765" s="195">
        <v>1111.0899999999999</v>
      </c>
      <c r="C3765" s="196">
        <f t="shared" si="116"/>
        <v>1.0148794300328827</v>
      </c>
      <c r="D3765" s="198">
        <f t="shared" si="117"/>
        <v>1.4879430032882723E-2</v>
      </c>
    </row>
    <row r="3766" spans="1:4" outlineLevel="1" x14ac:dyDescent="0.25">
      <c r="A3766" s="194">
        <v>38287</v>
      </c>
      <c r="B3766" s="195">
        <v>1125.4000000000001</v>
      </c>
      <c r="C3766" s="196">
        <f t="shared" si="116"/>
        <v>1.0128792447056496</v>
      </c>
      <c r="D3766" s="198">
        <f t="shared" si="117"/>
        <v>1.2879244705649606E-2</v>
      </c>
    </row>
    <row r="3767" spans="1:4" outlineLevel="1" x14ac:dyDescent="0.25">
      <c r="A3767" s="194">
        <v>38288</v>
      </c>
      <c r="B3767" s="195">
        <v>1127.44</v>
      </c>
      <c r="C3767" s="196">
        <f t="shared" si="116"/>
        <v>1.0018126888217522</v>
      </c>
      <c r="D3767" s="198">
        <f t="shared" si="117"/>
        <v>1.8126888217522286E-3</v>
      </c>
    </row>
    <row r="3768" spans="1:4" outlineLevel="1" x14ac:dyDescent="0.25">
      <c r="A3768" s="194">
        <v>38289</v>
      </c>
      <c r="B3768" s="195">
        <v>1130.2</v>
      </c>
      <c r="C3768" s="196">
        <f t="shared" si="116"/>
        <v>1.0024480238416236</v>
      </c>
      <c r="D3768" s="198">
        <f t="shared" si="117"/>
        <v>2.44802384162357E-3</v>
      </c>
    </row>
    <row r="3769" spans="1:4" outlineLevel="1" x14ac:dyDescent="0.25">
      <c r="A3769" s="194">
        <v>38292</v>
      </c>
      <c r="B3769" s="195">
        <v>1130.51</v>
      </c>
      <c r="C3769" s="196">
        <f t="shared" si="116"/>
        <v>1.0002742877366837</v>
      </c>
      <c r="D3769" s="198">
        <f t="shared" si="117"/>
        <v>2.7428773668369821E-4</v>
      </c>
    </row>
    <row r="3770" spans="1:4" outlineLevel="1" x14ac:dyDescent="0.25">
      <c r="A3770" s="194">
        <v>38293</v>
      </c>
      <c r="B3770" s="195">
        <v>1130.56</v>
      </c>
      <c r="C3770" s="196">
        <f t="shared" si="116"/>
        <v>1.0000442278263793</v>
      </c>
      <c r="D3770" s="198">
        <f t="shared" si="117"/>
        <v>4.4227826379250601E-5</v>
      </c>
    </row>
    <row r="3771" spans="1:4" outlineLevel="1" x14ac:dyDescent="0.25">
      <c r="A3771" s="194">
        <v>38294</v>
      </c>
      <c r="B3771" s="195">
        <v>1143.2</v>
      </c>
      <c r="C3771" s="196">
        <f t="shared" si="116"/>
        <v>1.0111803000283046</v>
      </c>
      <c r="D3771" s="198">
        <f t="shared" si="117"/>
        <v>1.1180300028304613E-2</v>
      </c>
    </row>
    <row r="3772" spans="1:4" outlineLevel="1" x14ac:dyDescent="0.25">
      <c r="A3772" s="194">
        <v>38295</v>
      </c>
      <c r="B3772" s="195">
        <v>1161.67</v>
      </c>
      <c r="C3772" s="196">
        <f t="shared" si="116"/>
        <v>1.0161564030790764</v>
      </c>
      <c r="D3772" s="198">
        <f t="shared" si="117"/>
        <v>1.6156403079076398E-2</v>
      </c>
    </row>
    <row r="3773" spans="1:4" outlineLevel="1" x14ac:dyDescent="0.25">
      <c r="A3773" s="194">
        <v>38296</v>
      </c>
      <c r="B3773" s="195">
        <v>1166.17</v>
      </c>
      <c r="C3773" s="196">
        <f t="shared" si="116"/>
        <v>1.0038737335043515</v>
      </c>
      <c r="D3773" s="198">
        <f t="shared" si="117"/>
        <v>3.8737335043514953E-3</v>
      </c>
    </row>
    <row r="3774" spans="1:4" outlineLevel="1" x14ac:dyDescent="0.25">
      <c r="A3774" s="194">
        <v>38299</v>
      </c>
      <c r="B3774" s="195">
        <v>1164.8900000000001</v>
      </c>
      <c r="C3774" s="196">
        <f t="shared" si="116"/>
        <v>0.9989023898745466</v>
      </c>
      <c r="D3774" s="198">
        <f t="shared" si="117"/>
        <v>-1.0976101254533965E-3</v>
      </c>
    </row>
    <row r="3775" spans="1:4" outlineLevel="1" x14ac:dyDescent="0.25">
      <c r="A3775" s="194">
        <v>38300</v>
      </c>
      <c r="B3775" s="195">
        <v>1164.08</v>
      </c>
      <c r="C3775" s="196">
        <f t="shared" si="116"/>
        <v>0.99930465537518554</v>
      </c>
      <c r="D3775" s="198">
        <f t="shared" si="117"/>
        <v>-6.9534462481446457E-4</v>
      </c>
    </row>
    <row r="3776" spans="1:4" outlineLevel="1" x14ac:dyDescent="0.25">
      <c r="A3776" s="194">
        <v>38301</v>
      </c>
      <c r="B3776" s="195">
        <v>1162.9100000000001</v>
      </c>
      <c r="C3776" s="196">
        <f t="shared" si="116"/>
        <v>0.99899491443887034</v>
      </c>
      <c r="D3776" s="198">
        <f t="shared" si="117"/>
        <v>-1.0050855611296594E-3</v>
      </c>
    </row>
    <row r="3777" spans="1:4" outlineLevel="1" x14ac:dyDescent="0.25">
      <c r="A3777" s="194">
        <v>38302</v>
      </c>
      <c r="B3777" s="195">
        <v>1173.48</v>
      </c>
      <c r="C3777" s="196">
        <f t="shared" si="116"/>
        <v>1.0090892674411605</v>
      </c>
      <c r="D3777" s="198">
        <f t="shared" si="117"/>
        <v>9.0892674411604535E-3</v>
      </c>
    </row>
    <row r="3778" spans="1:4" outlineLevel="1" x14ac:dyDescent="0.25">
      <c r="A3778" s="194">
        <v>38303</v>
      </c>
      <c r="B3778" s="195">
        <v>1184.17</v>
      </c>
      <c r="C3778" s="196">
        <f t="shared" si="116"/>
        <v>1.009109656747452</v>
      </c>
      <c r="D3778" s="198">
        <f t="shared" si="117"/>
        <v>9.1096567474520107E-3</v>
      </c>
    </row>
    <row r="3779" spans="1:4" outlineLevel="1" x14ac:dyDescent="0.25">
      <c r="A3779" s="194">
        <v>38306</v>
      </c>
      <c r="B3779" s="195">
        <v>1183.81</v>
      </c>
      <c r="C3779" s="196">
        <f t="shared" si="116"/>
        <v>0.9996959895960883</v>
      </c>
      <c r="D3779" s="198">
        <f t="shared" si="117"/>
        <v>-3.0401040391170309E-4</v>
      </c>
    </row>
    <row r="3780" spans="1:4" outlineLevel="1" x14ac:dyDescent="0.25">
      <c r="A3780" s="194">
        <v>38307</v>
      </c>
      <c r="B3780" s="195">
        <v>1175.43</v>
      </c>
      <c r="C3780" s="196">
        <f t="shared" si="116"/>
        <v>0.99292116133501163</v>
      </c>
      <c r="D3780" s="198">
        <f t="shared" si="117"/>
        <v>-7.0788386649883739E-3</v>
      </c>
    </row>
    <row r="3781" spans="1:4" outlineLevel="1" x14ac:dyDescent="0.25">
      <c r="A3781" s="194">
        <v>38308</v>
      </c>
      <c r="B3781" s="195">
        <v>1181.94</v>
      </c>
      <c r="C3781" s="196">
        <f t="shared" si="116"/>
        <v>1.0055383987136621</v>
      </c>
      <c r="D3781" s="198">
        <f t="shared" si="117"/>
        <v>5.5383987136621293E-3</v>
      </c>
    </row>
    <row r="3782" spans="1:4" outlineLevel="1" x14ac:dyDescent="0.25">
      <c r="A3782" s="194">
        <v>38309</v>
      </c>
      <c r="B3782" s="195">
        <v>1183.55</v>
      </c>
      <c r="C3782" s="196">
        <f t="shared" si="116"/>
        <v>1.0013621672842952</v>
      </c>
      <c r="D3782" s="198">
        <f t="shared" si="117"/>
        <v>1.3621672842951682E-3</v>
      </c>
    </row>
    <row r="3783" spans="1:4" outlineLevel="1" x14ac:dyDescent="0.25">
      <c r="A3783" s="194">
        <v>38310</v>
      </c>
      <c r="B3783" s="195">
        <v>1170.3399999999999</v>
      </c>
      <c r="C3783" s="196">
        <f t="shared" si="116"/>
        <v>0.98883866334333148</v>
      </c>
      <c r="D3783" s="198">
        <f t="shared" si="117"/>
        <v>-1.1161336656668519E-2</v>
      </c>
    </row>
    <row r="3784" spans="1:4" outlineLevel="1" x14ac:dyDescent="0.25">
      <c r="A3784" s="194">
        <v>38313</v>
      </c>
      <c r="B3784" s="195">
        <v>1177.24</v>
      </c>
      <c r="C3784" s="196">
        <f t="shared" si="116"/>
        <v>1.0058957226105236</v>
      </c>
      <c r="D3784" s="198">
        <f t="shared" si="117"/>
        <v>5.8957226105236238E-3</v>
      </c>
    </row>
    <row r="3785" spans="1:4" outlineLevel="1" x14ac:dyDescent="0.25">
      <c r="A3785" s="194">
        <v>38314</v>
      </c>
      <c r="B3785" s="195">
        <v>1176.94</v>
      </c>
      <c r="C3785" s="196">
        <f t="shared" si="116"/>
        <v>0.99974516666100377</v>
      </c>
      <c r="D3785" s="198">
        <f t="shared" si="117"/>
        <v>-2.5483333899622984E-4</v>
      </c>
    </row>
    <row r="3786" spans="1:4" outlineLevel="1" x14ac:dyDescent="0.25">
      <c r="A3786" s="194">
        <v>38315</v>
      </c>
      <c r="B3786" s="195">
        <v>1181.76</v>
      </c>
      <c r="C3786" s="196">
        <f t="shared" si="116"/>
        <v>1.0040953659489864</v>
      </c>
      <c r="D3786" s="198">
        <f t="shared" si="117"/>
        <v>4.0953659489864069E-3</v>
      </c>
    </row>
    <row r="3787" spans="1:4" outlineLevel="1" x14ac:dyDescent="0.25">
      <c r="A3787" s="194">
        <v>38317</v>
      </c>
      <c r="B3787" s="195">
        <v>1182.6500000000001</v>
      </c>
      <c r="C3787" s="196">
        <f t="shared" si="116"/>
        <v>1.0007531139994585</v>
      </c>
      <c r="D3787" s="198">
        <f t="shared" si="117"/>
        <v>7.531139994585434E-4</v>
      </c>
    </row>
    <row r="3788" spans="1:4" outlineLevel="1" x14ac:dyDescent="0.25">
      <c r="A3788" s="194">
        <v>38320</v>
      </c>
      <c r="B3788" s="195">
        <v>1178.57</v>
      </c>
      <c r="C3788" s="196">
        <f t="shared" si="116"/>
        <v>0.996550120492115</v>
      </c>
      <c r="D3788" s="198">
        <f t="shared" si="117"/>
        <v>-3.4498795078850009E-3</v>
      </c>
    </row>
    <row r="3789" spans="1:4" outlineLevel="1" x14ac:dyDescent="0.25">
      <c r="A3789" s="194">
        <v>38321</v>
      </c>
      <c r="B3789" s="195">
        <v>1173.82</v>
      </c>
      <c r="C3789" s="196">
        <f t="shared" si="116"/>
        <v>0.99596969208447528</v>
      </c>
      <c r="D3789" s="198">
        <f t="shared" si="117"/>
        <v>-4.0303079155247223E-3</v>
      </c>
    </row>
    <row r="3790" spans="1:4" outlineLevel="1" x14ac:dyDescent="0.25">
      <c r="A3790" s="194">
        <v>38322</v>
      </c>
      <c r="B3790" s="195">
        <v>1191.3699999999999</v>
      </c>
      <c r="C3790" s="196">
        <f t="shared" si="116"/>
        <v>1.0149511850198496</v>
      </c>
      <c r="D3790" s="198">
        <f t="shared" si="117"/>
        <v>1.49511850198496E-2</v>
      </c>
    </row>
    <row r="3791" spans="1:4" outlineLevel="1" x14ac:dyDescent="0.25">
      <c r="A3791" s="194">
        <v>38323</v>
      </c>
      <c r="B3791" s="195">
        <v>1190.33</v>
      </c>
      <c r="C3791" s="196">
        <f t="shared" si="116"/>
        <v>0.99912705540680058</v>
      </c>
      <c r="D3791" s="198">
        <f t="shared" si="117"/>
        <v>-8.7294459319942064E-4</v>
      </c>
    </row>
    <row r="3792" spans="1:4" outlineLevel="1" x14ac:dyDescent="0.25">
      <c r="A3792" s="194">
        <v>38324</v>
      </c>
      <c r="B3792" s="195">
        <v>1191.17</v>
      </c>
      <c r="C3792" s="196">
        <f t="shared" si="116"/>
        <v>1.0007056866583217</v>
      </c>
      <c r="D3792" s="198">
        <f t="shared" si="117"/>
        <v>7.0568665832171362E-4</v>
      </c>
    </row>
    <row r="3793" spans="1:4" outlineLevel="1" x14ac:dyDescent="0.25">
      <c r="A3793" s="194">
        <v>38327</v>
      </c>
      <c r="B3793" s="195">
        <v>1190.25</v>
      </c>
      <c r="C3793" s="196">
        <f t="shared" si="116"/>
        <v>0.99922765012550674</v>
      </c>
      <c r="D3793" s="198">
        <f t="shared" si="117"/>
        <v>-7.7234987449326109E-4</v>
      </c>
    </row>
    <row r="3794" spans="1:4" outlineLevel="1" x14ac:dyDescent="0.25">
      <c r="A3794" s="194">
        <v>38328</v>
      </c>
      <c r="B3794" s="195">
        <v>1177.07</v>
      </c>
      <c r="C3794" s="196">
        <f t="shared" si="116"/>
        <v>0.9889266960722537</v>
      </c>
      <c r="D3794" s="198">
        <f t="shared" si="117"/>
        <v>-1.1073303927746303E-2</v>
      </c>
    </row>
    <row r="3795" spans="1:4" outlineLevel="1" x14ac:dyDescent="0.25">
      <c r="A3795" s="194">
        <v>38329</v>
      </c>
      <c r="B3795" s="195">
        <v>1182.81</v>
      </c>
      <c r="C3795" s="196">
        <f t="shared" si="116"/>
        <v>1.0048765154153958</v>
      </c>
      <c r="D3795" s="198">
        <f t="shared" si="117"/>
        <v>4.876515415395799E-3</v>
      </c>
    </row>
    <row r="3796" spans="1:4" outlineLevel="1" x14ac:dyDescent="0.25">
      <c r="A3796" s="194">
        <v>38330</v>
      </c>
      <c r="B3796" s="195">
        <v>1189.24</v>
      </c>
      <c r="C3796" s="196">
        <f t="shared" si="116"/>
        <v>1.0054362069985883</v>
      </c>
      <c r="D3796" s="198">
        <f t="shared" si="117"/>
        <v>5.4362069985882666E-3</v>
      </c>
    </row>
    <row r="3797" spans="1:4" outlineLevel="1" x14ac:dyDescent="0.25">
      <c r="A3797" s="194">
        <v>38331</v>
      </c>
      <c r="B3797" s="195">
        <v>1188</v>
      </c>
      <c r="C3797" s="196">
        <f t="shared" si="116"/>
        <v>0.99895731727826176</v>
      </c>
      <c r="D3797" s="198">
        <f t="shared" si="117"/>
        <v>-1.0426827217382417E-3</v>
      </c>
    </row>
    <row r="3798" spans="1:4" outlineLevel="1" x14ac:dyDescent="0.25">
      <c r="A3798" s="194">
        <v>38334</v>
      </c>
      <c r="B3798" s="195">
        <v>1198.68</v>
      </c>
      <c r="C3798" s="196">
        <f t="shared" si="116"/>
        <v>1.0089898989898991</v>
      </c>
      <c r="D3798" s="198">
        <f t="shared" si="117"/>
        <v>8.9898989898991033E-3</v>
      </c>
    </row>
    <row r="3799" spans="1:4" outlineLevel="1" x14ac:dyDescent="0.25">
      <c r="A3799" s="194">
        <v>38335</v>
      </c>
      <c r="B3799" s="195">
        <v>1203.3800000000001</v>
      </c>
      <c r="C3799" s="196">
        <f t="shared" si="116"/>
        <v>1.0039209797443855</v>
      </c>
      <c r="D3799" s="198">
        <f t="shared" si="117"/>
        <v>3.9209797443855443E-3</v>
      </c>
    </row>
    <row r="3800" spans="1:4" outlineLevel="1" x14ac:dyDescent="0.25">
      <c r="A3800" s="194">
        <v>38336</v>
      </c>
      <c r="B3800" s="195">
        <v>1205.72</v>
      </c>
      <c r="C3800" s="196">
        <f t="shared" si="116"/>
        <v>1.0019445229270887</v>
      </c>
      <c r="D3800" s="198">
        <f t="shared" si="117"/>
        <v>1.9445229270886877E-3</v>
      </c>
    </row>
    <row r="3801" spans="1:4" outlineLevel="1" x14ac:dyDescent="0.25">
      <c r="A3801" s="194">
        <v>38337</v>
      </c>
      <c r="B3801" s="195">
        <v>1203.21</v>
      </c>
      <c r="C3801" s="196">
        <f t="shared" si="116"/>
        <v>0.99791825631158149</v>
      </c>
      <c r="D3801" s="198">
        <f t="shared" si="117"/>
        <v>-2.0817436884185136E-3</v>
      </c>
    </row>
    <row r="3802" spans="1:4" outlineLevel="1" x14ac:dyDescent="0.25">
      <c r="A3802" s="194">
        <v>38338</v>
      </c>
      <c r="B3802" s="195">
        <v>1194.2</v>
      </c>
      <c r="C3802" s="196">
        <f t="shared" si="116"/>
        <v>0.9925116978748515</v>
      </c>
      <c r="D3802" s="198">
        <f t="shared" si="117"/>
        <v>-7.4883021251485049E-3</v>
      </c>
    </row>
    <row r="3803" spans="1:4" outlineLevel="1" x14ac:dyDescent="0.25">
      <c r="A3803" s="194">
        <v>38341</v>
      </c>
      <c r="B3803" s="195">
        <v>1194.6500000000001</v>
      </c>
      <c r="C3803" s="196">
        <f t="shared" si="116"/>
        <v>1.0003768213029645</v>
      </c>
      <c r="D3803" s="198">
        <f t="shared" si="117"/>
        <v>3.7682130296445848E-4</v>
      </c>
    </row>
    <row r="3804" spans="1:4" outlineLevel="1" x14ac:dyDescent="0.25">
      <c r="A3804" s="194">
        <v>38342</v>
      </c>
      <c r="B3804" s="195">
        <v>1205.45</v>
      </c>
      <c r="C3804" s="196">
        <f t="shared" si="116"/>
        <v>1.0090403046917507</v>
      </c>
      <c r="D3804" s="198">
        <f t="shared" si="117"/>
        <v>9.0403046917506558E-3</v>
      </c>
    </row>
    <row r="3805" spans="1:4" outlineLevel="1" x14ac:dyDescent="0.25">
      <c r="A3805" s="194">
        <v>38343</v>
      </c>
      <c r="B3805" s="195">
        <v>1209.57</v>
      </c>
      <c r="C3805" s="196">
        <f t="shared" ref="C3805:C3868" si="118">B3805/B3804</f>
        <v>1.0034178107760587</v>
      </c>
      <c r="D3805" s="198">
        <f t="shared" ref="D3805:D3868" si="119">C3805-1</f>
        <v>3.4178107760587384E-3</v>
      </c>
    </row>
    <row r="3806" spans="1:4" outlineLevel="1" x14ac:dyDescent="0.25">
      <c r="A3806" s="194">
        <v>38344</v>
      </c>
      <c r="B3806" s="195">
        <v>1210.1300000000001</v>
      </c>
      <c r="C3806" s="196">
        <f t="shared" si="118"/>
        <v>1.0004629744454643</v>
      </c>
      <c r="D3806" s="198">
        <f t="shared" si="119"/>
        <v>4.6297444546428146E-4</v>
      </c>
    </row>
    <row r="3807" spans="1:4" outlineLevel="1" x14ac:dyDescent="0.25">
      <c r="A3807" s="194">
        <v>38348</v>
      </c>
      <c r="B3807" s="195">
        <v>1204.92</v>
      </c>
      <c r="C3807" s="196">
        <f t="shared" si="118"/>
        <v>0.99569467743135032</v>
      </c>
      <c r="D3807" s="198">
        <f t="shared" si="119"/>
        <v>-4.3053225686496832E-3</v>
      </c>
    </row>
    <row r="3808" spans="1:4" outlineLevel="1" x14ac:dyDescent="0.25">
      <c r="A3808" s="194">
        <v>38349</v>
      </c>
      <c r="B3808" s="195">
        <v>1213.54</v>
      </c>
      <c r="C3808" s="196">
        <f t="shared" si="118"/>
        <v>1.007154001925439</v>
      </c>
      <c r="D3808" s="198">
        <f t="shared" si="119"/>
        <v>7.1540019254390241E-3</v>
      </c>
    </row>
    <row r="3809" spans="1:4" outlineLevel="1" x14ac:dyDescent="0.25">
      <c r="A3809" s="194">
        <v>38350</v>
      </c>
      <c r="B3809" s="195">
        <v>1213.45</v>
      </c>
      <c r="C3809" s="196">
        <f t="shared" si="118"/>
        <v>0.99992583680801628</v>
      </c>
      <c r="D3809" s="198">
        <f t="shared" si="119"/>
        <v>-7.4163191983722676E-5</v>
      </c>
    </row>
    <row r="3810" spans="1:4" outlineLevel="1" x14ac:dyDescent="0.25">
      <c r="A3810" s="194">
        <v>38351</v>
      </c>
      <c r="B3810" s="195">
        <v>1213.55</v>
      </c>
      <c r="C3810" s="196">
        <f t="shared" si="118"/>
        <v>1.000082409658412</v>
      </c>
      <c r="D3810" s="198">
        <f t="shared" si="119"/>
        <v>8.24096584119971E-5</v>
      </c>
    </row>
    <row r="3811" spans="1:4" outlineLevel="1" x14ac:dyDescent="0.25">
      <c r="A3811" s="194">
        <v>38352</v>
      </c>
      <c r="B3811" s="195">
        <v>1211.92</v>
      </c>
      <c r="C3811" s="196">
        <f t="shared" si="118"/>
        <v>0.99865683325779742</v>
      </c>
      <c r="D3811" s="198">
        <f t="shared" si="119"/>
        <v>-1.3431667422025839E-3</v>
      </c>
    </row>
    <row r="3812" spans="1:4" outlineLevel="1" x14ac:dyDescent="0.25">
      <c r="A3812" s="194">
        <v>38355</v>
      </c>
      <c r="B3812" s="195">
        <v>1202.08</v>
      </c>
      <c r="C3812" s="196">
        <f t="shared" si="118"/>
        <v>0.99188065218826316</v>
      </c>
      <c r="D3812" s="198">
        <f t="shared" si="119"/>
        <v>-8.1193478117368434E-3</v>
      </c>
    </row>
    <row r="3813" spans="1:4" outlineLevel="1" x14ac:dyDescent="0.25">
      <c r="A3813" s="194">
        <v>38356</v>
      </c>
      <c r="B3813" s="195">
        <v>1188.05</v>
      </c>
      <c r="C3813" s="196">
        <f t="shared" si="118"/>
        <v>0.98832856382270728</v>
      </c>
      <c r="D3813" s="198">
        <f t="shared" si="119"/>
        <v>-1.1671436177292716E-2</v>
      </c>
    </row>
    <row r="3814" spans="1:4" outlineLevel="1" x14ac:dyDescent="0.25">
      <c r="A3814" s="194">
        <v>38357</v>
      </c>
      <c r="B3814" s="195">
        <v>1183.74</v>
      </c>
      <c r="C3814" s="196">
        <f t="shared" si="118"/>
        <v>0.99637220655696312</v>
      </c>
      <c r="D3814" s="198">
        <f t="shared" si="119"/>
        <v>-3.6277934430368752E-3</v>
      </c>
    </row>
    <row r="3815" spans="1:4" outlineLevel="1" x14ac:dyDescent="0.25">
      <c r="A3815" s="194">
        <v>38358</v>
      </c>
      <c r="B3815" s="195">
        <v>1187.8900000000001</v>
      </c>
      <c r="C3815" s="196">
        <f t="shared" si="118"/>
        <v>1.003505837430517</v>
      </c>
      <c r="D3815" s="198">
        <f t="shared" si="119"/>
        <v>3.5058374305170226E-3</v>
      </c>
    </row>
    <row r="3816" spans="1:4" outlineLevel="1" x14ac:dyDescent="0.25">
      <c r="A3816" s="194">
        <v>38359</v>
      </c>
      <c r="B3816" s="195">
        <v>1186.19</v>
      </c>
      <c r="C3816" s="196">
        <f t="shared" si="118"/>
        <v>0.99856889105893643</v>
      </c>
      <c r="D3816" s="198">
        <f t="shared" si="119"/>
        <v>-1.4311089410635747E-3</v>
      </c>
    </row>
    <row r="3817" spans="1:4" outlineLevel="1" x14ac:dyDescent="0.25">
      <c r="A3817" s="194">
        <v>38362</v>
      </c>
      <c r="B3817" s="195">
        <v>1190.25</v>
      </c>
      <c r="C3817" s="196">
        <f t="shared" si="118"/>
        <v>1.0034227231725104</v>
      </c>
      <c r="D3817" s="198">
        <f t="shared" si="119"/>
        <v>3.4227231725103557E-3</v>
      </c>
    </row>
    <row r="3818" spans="1:4" outlineLevel="1" x14ac:dyDescent="0.25">
      <c r="A3818" s="194">
        <v>38363</v>
      </c>
      <c r="B3818" s="195">
        <v>1182.99</v>
      </c>
      <c r="C3818" s="196">
        <f t="shared" si="118"/>
        <v>0.99390044108380593</v>
      </c>
      <c r="D3818" s="198">
        <f t="shared" si="119"/>
        <v>-6.09955891619407E-3</v>
      </c>
    </row>
    <row r="3819" spans="1:4" outlineLevel="1" x14ac:dyDescent="0.25">
      <c r="A3819" s="194">
        <v>38364</v>
      </c>
      <c r="B3819" s="195">
        <v>1187.7</v>
      </c>
      <c r="C3819" s="196">
        <f t="shared" si="118"/>
        <v>1.0039814368675983</v>
      </c>
      <c r="D3819" s="198">
        <f t="shared" si="119"/>
        <v>3.9814368675983314E-3</v>
      </c>
    </row>
    <row r="3820" spans="1:4" outlineLevel="1" x14ac:dyDescent="0.25">
      <c r="A3820" s="194">
        <v>38365</v>
      </c>
      <c r="B3820" s="195">
        <v>1177.45</v>
      </c>
      <c r="C3820" s="196">
        <f t="shared" si="118"/>
        <v>0.99136987454744463</v>
      </c>
      <c r="D3820" s="198">
        <f t="shared" si="119"/>
        <v>-8.6301254525553706E-3</v>
      </c>
    </row>
    <row r="3821" spans="1:4" outlineLevel="1" x14ac:dyDescent="0.25">
      <c r="A3821" s="194">
        <v>38366</v>
      </c>
      <c r="B3821" s="195">
        <v>1184.52</v>
      </c>
      <c r="C3821" s="196">
        <f t="shared" si="118"/>
        <v>1.006004501252707</v>
      </c>
      <c r="D3821" s="198">
        <f t="shared" si="119"/>
        <v>6.0045012527070174E-3</v>
      </c>
    </row>
    <row r="3822" spans="1:4" outlineLevel="1" x14ac:dyDescent="0.25">
      <c r="A3822" s="194">
        <v>38370</v>
      </c>
      <c r="B3822" s="195">
        <v>1195.98</v>
      </c>
      <c r="C3822" s="196">
        <f t="shared" si="118"/>
        <v>1.0096748049842974</v>
      </c>
      <c r="D3822" s="198">
        <f t="shared" si="119"/>
        <v>9.6748049842974027E-3</v>
      </c>
    </row>
    <row r="3823" spans="1:4" outlineLevel="1" x14ac:dyDescent="0.25">
      <c r="A3823" s="194">
        <v>38371</v>
      </c>
      <c r="B3823" s="195">
        <v>1184.6300000000001</v>
      </c>
      <c r="C3823" s="196">
        <f t="shared" si="118"/>
        <v>0.99050987474706942</v>
      </c>
      <c r="D3823" s="198">
        <f t="shared" si="119"/>
        <v>-9.4901252529305813E-3</v>
      </c>
    </row>
    <row r="3824" spans="1:4" outlineLevel="1" x14ac:dyDescent="0.25">
      <c r="A3824" s="194">
        <v>38372</v>
      </c>
      <c r="B3824" s="195">
        <v>1175.4100000000001</v>
      </c>
      <c r="C3824" s="196">
        <f t="shared" si="118"/>
        <v>0.99221697914116647</v>
      </c>
      <c r="D3824" s="198">
        <f t="shared" si="119"/>
        <v>-7.7830208588335337E-3</v>
      </c>
    </row>
    <row r="3825" spans="1:4" outlineLevel="1" x14ac:dyDescent="0.25">
      <c r="A3825" s="194">
        <v>38373</v>
      </c>
      <c r="B3825" s="195">
        <v>1167.8699999999999</v>
      </c>
      <c r="C3825" s="196">
        <f t="shared" si="118"/>
        <v>0.99358521707319136</v>
      </c>
      <c r="D3825" s="198">
        <f t="shared" si="119"/>
        <v>-6.4147829268086376E-3</v>
      </c>
    </row>
    <row r="3826" spans="1:4" outlineLevel="1" x14ac:dyDescent="0.25">
      <c r="A3826" s="194">
        <v>38376</v>
      </c>
      <c r="B3826" s="195">
        <v>1163.75</v>
      </c>
      <c r="C3826" s="196">
        <f t="shared" si="118"/>
        <v>0.99647221009187681</v>
      </c>
      <c r="D3826" s="198">
        <f t="shared" si="119"/>
        <v>-3.5277899081231912E-3</v>
      </c>
    </row>
    <row r="3827" spans="1:4" outlineLevel="1" x14ac:dyDescent="0.25">
      <c r="A3827" s="194">
        <v>38377</v>
      </c>
      <c r="B3827" s="195">
        <v>1168.4100000000001</v>
      </c>
      <c r="C3827" s="196">
        <f t="shared" si="118"/>
        <v>1.0040042964554243</v>
      </c>
      <c r="D3827" s="198">
        <f t="shared" si="119"/>
        <v>4.0042964554243277E-3</v>
      </c>
    </row>
    <row r="3828" spans="1:4" outlineLevel="1" x14ac:dyDescent="0.25">
      <c r="A3828" s="194">
        <v>38378</v>
      </c>
      <c r="B3828" s="195">
        <v>1174.07</v>
      </c>
      <c r="C3828" s="196">
        <f t="shared" si="118"/>
        <v>1.0048441899675626</v>
      </c>
      <c r="D3828" s="198">
        <f t="shared" si="119"/>
        <v>4.8441899675626399E-3</v>
      </c>
    </row>
    <row r="3829" spans="1:4" outlineLevel="1" x14ac:dyDescent="0.25">
      <c r="A3829" s="194">
        <v>38379</v>
      </c>
      <c r="B3829" s="195">
        <v>1174.55</v>
      </c>
      <c r="C3829" s="196">
        <f t="shared" si="118"/>
        <v>1.0004088342262387</v>
      </c>
      <c r="D3829" s="198">
        <f t="shared" si="119"/>
        <v>4.0883422623871901E-4</v>
      </c>
    </row>
    <row r="3830" spans="1:4" outlineLevel="1" x14ac:dyDescent="0.25">
      <c r="A3830" s="194">
        <v>38380</v>
      </c>
      <c r="B3830" s="195">
        <v>1171.3599999999999</v>
      </c>
      <c r="C3830" s="196">
        <f t="shared" si="118"/>
        <v>0.9972840662381337</v>
      </c>
      <c r="D3830" s="198">
        <f t="shared" si="119"/>
        <v>-2.715933761866296E-3</v>
      </c>
    </row>
    <row r="3831" spans="1:4" outlineLevel="1" x14ac:dyDescent="0.25">
      <c r="A3831" s="194">
        <v>38383</v>
      </c>
      <c r="B3831" s="195">
        <v>1181.27</v>
      </c>
      <c r="C3831" s="196">
        <f t="shared" si="118"/>
        <v>1.0084602513317853</v>
      </c>
      <c r="D3831" s="198">
        <f t="shared" si="119"/>
        <v>8.4602513317852956E-3</v>
      </c>
    </row>
    <row r="3832" spans="1:4" outlineLevel="1" x14ac:dyDescent="0.25">
      <c r="A3832" s="194">
        <v>38384</v>
      </c>
      <c r="B3832" s="195">
        <v>1189.4100000000001</v>
      </c>
      <c r="C3832" s="196">
        <f t="shared" si="118"/>
        <v>1.0068908886198753</v>
      </c>
      <c r="D3832" s="198">
        <f t="shared" si="119"/>
        <v>6.8908886198753017E-3</v>
      </c>
    </row>
    <row r="3833" spans="1:4" outlineLevel="1" x14ac:dyDescent="0.25">
      <c r="A3833" s="194">
        <v>38385</v>
      </c>
      <c r="B3833" s="195">
        <v>1193.19</v>
      </c>
      <c r="C3833" s="196">
        <f t="shared" si="118"/>
        <v>1.0031780462582289</v>
      </c>
      <c r="D3833" s="198">
        <f t="shared" si="119"/>
        <v>3.1780462582289282E-3</v>
      </c>
    </row>
    <row r="3834" spans="1:4" outlineLevel="1" x14ac:dyDescent="0.25">
      <c r="A3834" s="194">
        <v>38386</v>
      </c>
      <c r="B3834" s="195">
        <v>1189.8900000000001</v>
      </c>
      <c r="C3834" s="196">
        <f t="shared" si="118"/>
        <v>0.99723430467905372</v>
      </c>
      <c r="D3834" s="198">
        <f t="shared" si="119"/>
        <v>-2.765695320946282E-3</v>
      </c>
    </row>
    <row r="3835" spans="1:4" outlineLevel="1" x14ac:dyDescent="0.25">
      <c r="A3835" s="194">
        <v>38387</v>
      </c>
      <c r="B3835" s="195">
        <v>1203.03</v>
      </c>
      <c r="C3835" s="196">
        <f t="shared" si="118"/>
        <v>1.0110430375917101</v>
      </c>
      <c r="D3835" s="198">
        <f t="shared" si="119"/>
        <v>1.1043037591710103E-2</v>
      </c>
    </row>
    <row r="3836" spans="1:4" outlineLevel="1" x14ac:dyDescent="0.25">
      <c r="A3836" s="194">
        <v>38390</v>
      </c>
      <c r="B3836" s="195">
        <v>1201.72</v>
      </c>
      <c r="C3836" s="196">
        <f t="shared" si="118"/>
        <v>0.99891108284913932</v>
      </c>
      <c r="D3836" s="198">
        <f t="shared" si="119"/>
        <v>-1.0889171508606799E-3</v>
      </c>
    </row>
    <row r="3837" spans="1:4" outlineLevel="1" x14ac:dyDescent="0.25">
      <c r="A3837" s="194">
        <v>38391</v>
      </c>
      <c r="B3837" s="195">
        <v>1202.3</v>
      </c>
      <c r="C3837" s="196">
        <f t="shared" si="118"/>
        <v>1.0004826415471157</v>
      </c>
      <c r="D3837" s="198">
        <f t="shared" si="119"/>
        <v>4.8264154711574747E-4</v>
      </c>
    </row>
    <row r="3838" spans="1:4" outlineLevel="1" x14ac:dyDescent="0.25">
      <c r="A3838" s="194">
        <v>38392</v>
      </c>
      <c r="B3838" s="195">
        <v>1191.99</v>
      </c>
      <c r="C3838" s="196">
        <f t="shared" si="118"/>
        <v>0.99142476919238132</v>
      </c>
      <c r="D3838" s="198">
        <f t="shared" si="119"/>
        <v>-8.5752308076186834E-3</v>
      </c>
    </row>
    <row r="3839" spans="1:4" outlineLevel="1" x14ac:dyDescent="0.25">
      <c r="A3839" s="194">
        <v>38393</v>
      </c>
      <c r="B3839" s="195">
        <v>1197.01</v>
      </c>
      <c r="C3839" s="196">
        <f t="shared" si="118"/>
        <v>1.0042114447268853</v>
      </c>
      <c r="D3839" s="198">
        <f t="shared" si="119"/>
        <v>4.2114447268852828E-3</v>
      </c>
    </row>
    <row r="3840" spans="1:4" outlineLevel="1" x14ac:dyDescent="0.25">
      <c r="A3840" s="194">
        <v>38394</v>
      </c>
      <c r="B3840" s="195">
        <v>1205.3</v>
      </c>
      <c r="C3840" s="196">
        <f t="shared" si="118"/>
        <v>1.0069255895940719</v>
      </c>
      <c r="D3840" s="198">
        <f t="shared" si="119"/>
        <v>6.925589594071857E-3</v>
      </c>
    </row>
    <row r="3841" spans="1:4" outlineLevel="1" x14ac:dyDescent="0.25">
      <c r="A3841" s="194">
        <v>38397</v>
      </c>
      <c r="B3841" s="195">
        <v>1206.1400000000001</v>
      </c>
      <c r="C3841" s="196">
        <f t="shared" si="118"/>
        <v>1.0006969219281507</v>
      </c>
      <c r="D3841" s="198">
        <f t="shared" si="119"/>
        <v>6.9692192815073994E-4</v>
      </c>
    </row>
    <row r="3842" spans="1:4" outlineLevel="1" x14ac:dyDescent="0.25">
      <c r="A3842" s="194">
        <v>38398</v>
      </c>
      <c r="B3842" s="195">
        <v>1210.1199999999999</v>
      </c>
      <c r="C3842" s="196">
        <f t="shared" si="118"/>
        <v>1.0032997827781185</v>
      </c>
      <c r="D3842" s="198">
        <f t="shared" si="119"/>
        <v>3.2997827781184874E-3</v>
      </c>
    </row>
    <row r="3843" spans="1:4" outlineLevel="1" x14ac:dyDescent="0.25">
      <c r="A3843" s="194">
        <v>38399</v>
      </c>
      <c r="B3843" s="195">
        <v>1210.3399999999999</v>
      </c>
      <c r="C3843" s="196">
        <f t="shared" si="118"/>
        <v>1.000181800152051</v>
      </c>
      <c r="D3843" s="198">
        <f t="shared" si="119"/>
        <v>1.8180015205104816E-4</v>
      </c>
    </row>
    <row r="3844" spans="1:4" outlineLevel="1" x14ac:dyDescent="0.25">
      <c r="A3844" s="194">
        <v>38400</v>
      </c>
      <c r="B3844" s="195">
        <v>1200.75</v>
      </c>
      <c r="C3844" s="196">
        <f t="shared" si="118"/>
        <v>0.99207660657335961</v>
      </c>
      <c r="D3844" s="198">
        <f t="shared" si="119"/>
        <v>-7.9233934266403905E-3</v>
      </c>
    </row>
    <row r="3845" spans="1:4" outlineLevel="1" x14ac:dyDescent="0.25">
      <c r="A3845" s="194">
        <v>38401</v>
      </c>
      <c r="B3845" s="195">
        <v>1201.5899999999999</v>
      </c>
      <c r="C3845" s="196">
        <f t="shared" si="118"/>
        <v>1.0006995627732667</v>
      </c>
      <c r="D3845" s="198">
        <f t="shared" si="119"/>
        <v>6.9956277326665983E-4</v>
      </c>
    </row>
    <row r="3846" spans="1:4" outlineLevel="1" x14ac:dyDescent="0.25">
      <c r="A3846" s="194">
        <v>38405</v>
      </c>
      <c r="B3846" s="195">
        <v>1184.1600000000001</v>
      </c>
      <c r="C3846" s="196">
        <f t="shared" si="118"/>
        <v>0.98549422015829036</v>
      </c>
      <c r="D3846" s="198">
        <f t="shared" si="119"/>
        <v>-1.4505779841709643E-2</v>
      </c>
    </row>
    <row r="3847" spans="1:4" outlineLevel="1" x14ac:dyDescent="0.25">
      <c r="A3847" s="194">
        <v>38406</v>
      </c>
      <c r="B3847" s="195">
        <v>1190.8</v>
      </c>
      <c r="C3847" s="196">
        <f t="shared" si="118"/>
        <v>1.0056073503580596</v>
      </c>
      <c r="D3847" s="198">
        <f t="shared" si="119"/>
        <v>5.6073503580595929E-3</v>
      </c>
    </row>
    <row r="3848" spans="1:4" outlineLevel="1" x14ac:dyDescent="0.25">
      <c r="A3848" s="194">
        <v>38407</v>
      </c>
      <c r="B3848" s="195">
        <v>1200.2</v>
      </c>
      <c r="C3848" s="196">
        <f t="shared" si="118"/>
        <v>1.0078938528720189</v>
      </c>
      <c r="D3848" s="198">
        <f t="shared" si="119"/>
        <v>7.893852872018936E-3</v>
      </c>
    </row>
    <row r="3849" spans="1:4" outlineLevel="1" x14ac:dyDescent="0.25">
      <c r="A3849" s="194">
        <v>38408</v>
      </c>
      <c r="B3849" s="195">
        <v>1211.3699999999999</v>
      </c>
      <c r="C3849" s="196">
        <f t="shared" si="118"/>
        <v>1.009306782202966</v>
      </c>
      <c r="D3849" s="198">
        <f t="shared" si="119"/>
        <v>9.3067822029659908E-3</v>
      </c>
    </row>
    <row r="3850" spans="1:4" outlineLevel="1" x14ac:dyDescent="0.25">
      <c r="A3850" s="194">
        <v>38411</v>
      </c>
      <c r="B3850" s="195">
        <v>1203.5999999999999</v>
      </c>
      <c r="C3850" s="196">
        <f t="shared" si="118"/>
        <v>0.9935857747839224</v>
      </c>
      <c r="D3850" s="198">
        <f t="shared" si="119"/>
        <v>-6.4142252160775959E-3</v>
      </c>
    </row>
    <row r="3851" spans="1:4" outlineLevel="1" x14ac:dyDescent="0.25">
      <c r="A3851" s="194">
        <v>38412</v>
      </c>
      <c r="B3851" s="195">
        <v>1210.4100000000001</v>
      </c>
      <c r="C3851" s="196">
        <f t="shared" si="118"/>
        <v>1.0056580259222334</v>
      </c>
      <c r="D3851" s="198">
        <f t="shared" si="119"/>
        <v>5.6580259222334117E-3</v>
      </c>
    </row>
    <row r="3852" spans="1:4" outlineLevel="1" x14ac:dyDescent="0.25">
      <c r="A3852" s="194">
        <v>38413</v>
      </c>
      <c r="B3852" s="195">
        <v>1210.08</v>
      </c>
      <c r="C3852" s="196">
        <f t="shared" si="118"/>
        <v>0.99972736510769067</v>
      </c>
      <c r="D3852" s="198">
        <f t="shared" si="119"/>
        <v>-2.7263489230933136E-4</v>
      </c>
    </row>
    <row r="3853" spans="1:4" outlineLevel="1" x14ac:dyDescent="0.25">
      <c r="A3853" s="194">
        <v>38414</v>
      </c>
      <c r="B3853" s="195">
        <v>1210.47</v>
      </c>
      <c r="C3853" s="196">
        <f t="shared" si="118"/>
        <v>1.0003222927409758</v>
      </c>
      <c r="D3853" s="198">
        <f t="shared" si="119"/>
        <v>3.2229274097583804E-4</v>
      </c>
    </row>
    <row r="3854" spans="1:4" outlineLevel="1" x14ac:dyDescent="0.25">
      <c r="A3854" s="194">
        <v>38415</v>
      </c>
      <c r="B3854" s="195">
        <v>1222.1199999999999</v>
      </c>
      <c r="C3854" s="196">
        <f t="shared" si="118"/>
        <v>1.00962436078548</v>
      </c>
      <c r="D3854" s="198">
        <f t="shared" si="119"/>
        <v>9.6243607854800128E-3</v>
      </c>
    </row>
    <row r="3855" spans="1:4" outlineLevel="1" x14ac:dyDescent="0.25">
      <c r="A3855" s="194">
        <v>38418</v>
      </c>
      <c r="B3855" s="195">
        <v>1225.31</v>
      </c>
      <c r="C3855" s="196">
        <f t="shared" si="118"/>
        <v>1.0026102183091676</v>
      </c>
      <c r="D3855" s="198">
        <f t="shared" si="119"/>
        <v>2.6102183091676334E-3</v>
      </c>
    </row>
    <row r="3856" spans="1:4" outlineLevel="1" x14ac:dyDescent="0.25">
      <c r="A3856" s="194">
        <v>38419</v>
      </c>
      <c r="B3856" s="195">
        <v>1219.43</v>
      </c>
      <c r="C3856" s="196">
        <f t="shared" si="118"/>
        <v>0.9952012143865635</v>
      </c>
      <c r="D3856" s="198">
        <f t="shared" si="119"/>
        <v>-4.7987856134364959E-3</v>
      </c>
    </row>
    <row r="3857" spans="1:4" outlineLevel="1" x14ac:dyDescent="0.25">
      <c r="A3857" s="194">
        <v>38420</v>
      </c>
      <c r="B3857" s="195">
        <v>1207.01</v>
      </c>
      <c r="C3857" s="196">
        <f t="shared" si="118"/>
        <v>0.98981491352517159</v>
      </c>
      <c r="D3857" s="198">
        <f t="shared" si="119"/>
        <v>-1.0185086474828409E-2</v>
      </c>
    </row>
    <row r="3858" spans="1:4" outlineLevel="1" x14ac:dyDescent="0.25">
      <c r="A3858" s="194">
        <v>38421</v>
      </c>
      <c r="B3858" s="195">
        <v>1209.25</v>
      </c>
      <c r="C3858" s="196">
        <f t="shared" si="118"/>
        <v>1.0018558255523982</v>
      </c>
      <c r="D3858" s="198">
        <f t="shared" si="119"/>
        <v>1.8558255523981604E-3</v>
      </c>
    </row>
    <row r="3859" spans="1:4" outlineLevel="1" x14ac:dyDescent="0.25">
      <c r="A3859" s="194">
        <v>38422</v>
      </c>
      <c r="B3859" s="195">
        <v>1200.08</v>
      </c>
      <c r="C3859" s="196">
        <f t="shared" si="118"/>
        <v>0.99241678726483351</v>
      </c>
      <c r="D3859" s="198">
        <f t="shared" si="119"/>
        <v>-7.5832127351664891E-3</v>
      </c>
    </row>
    <row r="3860" spans="1:4" outlineLevel="1" x14ac:dyDescent="0.25">
      <c r="A3860" s="194">
        <v>38425</v>
      </c>
      <c r="B3860" s="195">
        <v>1206.83</v>
      </c>
      <c r="C3860" s="196">
        <f t="shared" si="118"/>
        <v>1.0056246250249983</v>
      </c>
      <c r="D3860" s="198">
        <f t="shared" si="119"/>
        <v>5.6246250249982754E-3</v>
      </c>
    </row>
    <row r="3861" spans="1:4" outlineLevel="1" x14ac:dyDescent="0.25">
      <c r="A3861" s="194">
        <v>38426</v>
      </c>
      <c r="B3861" s="195">
        <v>1197.75</v>
      </c>
      <c r="C3861" s="196">
        <f t="shared" si="118"/>
        <v>0.99247615654234655</v>
      </c>
      <c r="D3861" s="198">
        <f t="shared" si="119"/>
        <v>-7.5238434576534452E-3</v>
      </c>
    </row>
    <row r="3862" spans="1:4" outlineLevel="1" x14ac:dyDescent="0.25">
      <c r="A3862" s="194">
        <v>38427</v>
      </c>
      <c r="B3862" s="195">
        <v>1188.07</v>
      </c>
      <c r="C3862" s="196">
        <f t="shared" si="118"/>
        <v>0.99191817992068454</v>
      </c>
      <c r="D3862" s="198">
        <f t="shared" si="119"/>
        <v>-8.0818200793154604E-3</v>
      </c>
    </row>
    <row r="3863" spans="1:4" outlineLevel="1" x14ac:dyDescent="0.25">
      <c r="A3863" s="194">
        <v>38428</v>
      </c>
      <c r="B3863" s="195">
        <v>1190.21</v>
      </c>
      <c r="C3863" s="196">
        <f t="shared" si="118"/>
        <v>1.0018012406676375</v>
      </c>
      <c r="D3863" s="198">
        <f t="shared" si="119"/>
        <v>1.8012406676375381E-3</v>
      </c>
    </row>
    <row r="3864" spans="1:4" outlineLevel="1" x14ac:dyDescent="0.25">
      <c r="A3864" s="194">
        <v>38429</v>
      </c>
      <c r="B3864" s="195">
        <v>1189.6500000000001</v>
      </c>
      <c r="C3864" s="196">
        <f t="shared" si="118"/>
        <v>0.99952949479503617</v>
      </c>
      <c r="D3864" s="198">
        <f t="shared" si="119"/>
        <v>-4.7050520496383363E-4</v>
      </c>
    </row>
    <row r="3865" spans="1:4" outlineLevel="1" x14ac:dyDescent="0.25">
      <c r="A3865" s="194">
        <v>38432</v>
      </c>
      <c r="B3865" s="195">
        <v>1183.78</v>
      </c>
      <c r="C3865" s="196">
        <f t="shared" si="118"/>
        <v>0.99506577564829979</v>
      </c>
      <c r="D3865" s="198">
        <f t="shared" si="119"/>
        <v>-4.9342243517002116E-3</v>
      </c>
    </row>
    <row r="3866" spans="1:4" outlineLevel="1" x14ac:dyDescent="0.25">
      <c r="A3866" s="194">
        <v>38433</v>
      </c>
      <c r="B3866" s="195">
        <v>1171.71</v>
      </c>
      <c r="C3866" s="196">
        <f t="shared" si="118"/>
        <v>0.9898038486881009</v>
      </c>
      <c r="D3866" s="198">
        <f t="shared" si="119"/>
        <v>-1.0196151311899104E-2</v>
      </c>
    </row>
    <row r="3867" spans="1:4" outlineLevel="1" x14ac:dyDescent="0.25">
      <c r="A3867" s="194">
        <v>38434</v>
      </c>
      <c r="B3867" s="195">
        <v>1172.53</v>
      </c>
      <c r="C3867" s="196">
        <f t="shared" si="118"/>
        <v>1.0006998318696605</v>
      </c>
      <c r="D3867" s="198">
        <f t="shared" si="119"/>
        <v>6.9983186966049438E-4</v>
      </c>
    </row>
    <row r="3868" spans="1:4" outlineLevel="1" x14ac:dyDescent="0.25">
      <c r="A3868" s="194">
        <v>38435</v>
      </c>
      <c r="B3868" s="195">
        <v>1171.42</v>
      </c>
      <c r="C3868" s="196">
        <f t="shared" si="118"/>
        <v>0.99905332912590727</v>
      </c>
      <c r="D3868" s="198">
        <f t="shared" si="119"/>
        <v>-9.4667087409272543E-4</v>
      </c>
    </row>
    <row r="3869" spans="1:4" outlineLevel="1" x14ac:dyDescent="0.25">
      <c r="A3869" s="194">
        <v>38439</v>
      </c>
      <c r="B3869" s="195">
        <v>1174.28</v>
      </c>
      <c r="C3869" s="196">
        <f t="shared" ref="C3869:C3932" si="120">B3869/B3868</f>
        <v>1.0024414812791311</v>
      </c>
      <c r="D3869" s="198">
        <f t="shared" ref="D3869:D3932" si="121">C3869-1</f>
        <v>2.4414812791311302E-3</v>
      </c>
    </row>
    <row r="3870" spans="1:4" outlineLevel="1" x14ac:dyDescent="0.25">
      <c r="A3870" s="194">
        <v>38440</v>
      </c>
      <c r="B3870" s="195">
        <v>1165.3599999999999</v>
      </c>
      <c r="C3870" s="196">
        <f t="shared" si="120"/>
        <v>0.99240385597983438</v>
      </c>
      <c r="D3870" s="198">
        <f t="shared" si="121"/>
        <v>-7.5961440201656183E-3</v>
      </c>
    </row>
    <row r="3871" spans="1:4" outlineLevel="1" x14ac:dyDescent="0.25">
      <c r="A3871" s="194">
        <v>38441</v>
      </c>
      <c r="B3871" s="195">
        <v>1181.4100000000001</v>
      </c>
      <c r="C3871" s="196">
        <f t="shared" si="120"/>
        <v>1.0137725681334524</v>
      </c>
      <c r="D3871" s="198">
        <f t="shared" si="121"/>
        <v>1.3772568133452401E-2</v>
      </c>
    </row>
    <row r="3872" spans="1:4" outlineLevel="1" x14ac:dyDescent="0.25">
      <c r="A3872" s="194">
        <v>38442</v>
      </c>
      <c r="B3872" s="195">
        <v>1180.5899999999999</v>
      </c>
      <c r="C3872" s="196">
        <f t="shared" si="120"/>
        <v>0.99930591411956882</v>
      </c>
      <c r="D3872" s="198">
        <f t="shared" si="121"/>
        <v>-6.9408588043118336E-4</v>
      </c>
    </row>
    <row r="3873" spans="1:4" outlineLevel="1" x14ac:dyDescent="0.25">
      <c r="A3873" s="194">
        <v>38443</v>
      </c>
      <c r="B3873" s="195">
        <v>1172.92</v>
      </c>
      <c r="C3873" s="196">
        <f t="shared" si="120"/>
        <v>0.99350324837581228</v>
      </c>
      <c r="D3873" s="198">
        <f t="shared" si="121"/>
        <v>-6.4967516241877243E-3</v>
      </c>
    </row>
    <row r="3874" spans="1:4" outlineLevel="1" x14ac:dyDescent="0.25">
      <c r="A3874" s="194">
        <v>38446</v>
      </c>
      <c r="B3874" s="195">
        <v>1176.1199999999999</v>
      </c>
      <c r="C3874" s="196">
        <f t="shared" si="120"/>
        <v>1.0027282338096373</v>
      </c>
      <c r="D3874" s="198">
        <f t="shared" si="121"/>
        <v>2.7282338096372705E-3</v>
      </c>
    </row>
    <row r="3875" spans="1:4" outlineLevel="1" x14ac:dyDescent="0.25">
      <c r="A3875" s="194">
        <v>38447</v>
      </c>
      <c r="B3875" s="195">
        <v>1181.3900000000001</v>
      </c>
      <c r="C3875" s="196">
        <f t="shared" si="120"/>
        <v>1.0044808352889163</v>
      </c>
      <c r="D3875" s="198">
        <f t="shared" si="121"/>
        <v>4.4808352889162961E-3</v>
      </c>
    </row>
    <row r="3876" spans="1:4" outlineLevel="1" x14ac:dyDescent="0.25">
      <c r="A3876" s="194">
        <v>38448</v>
      </c>
      <c r="B3876" s="195">
        <v>1184.07</v>
      </c>
      <c r="C3876" s="196">
        <f t="shared" si="120"/>
        <v>1.0022685142078398</v>
      </c>
      <c r="D3876" s="198">
        <f t="shared" si="121"/>
        <v>2.2685142078398002E-3</v>
      </c>
    </row>
    <row r="3877" spans="1:4" outlineLevel="1" x14ac:dyDescent="0.25">
      <c r="A3877" s="194">
        <v>38449</v>
      </c>
      <c r="B3877" s="195">
        <v>1191.1400000000001</v>
      </c>
      <c r="C3877" s="196">
        <f t="shared" si="120"/>
        <v>1.0059709307726741</v>
      </c>
      <c r="D3877" s="198">
        <f t="shared" si="121"/>
        <v>5.9709307726740768E-3</v>
      </c>
    </row>
    <row r="3878" spans="1:4" outlineLevel="1" x14ac:dyDescent="0.25">
      <c r="A3878" s="194">
        <v>38450</v>
      </c>
      <c r="B3878" s="195">
        <v>1181.2</v>
      </c>
      <c r="C3878" s="196">
        <f t="shared" si="120"/>
        <v>0.99165505314236779</v>
      </c>
      <c r="D3878" s="198">
        <f t="shared" si="121"/>
        <v>-8.3449468576322072E-3</v>
      </c>
    </row>
    <row r="3879" spans="1:4" outlineLevel="1" x14ac:dyDescent="0.25">
      <c r="A3879" s="194">
        <v>38453</v>
      </c>
      <c r="B3879" s="195">
        <v>1181.21</v>
      </c>
      <c r="C3879" s="196">
        <f t="shared" si="120"/>
        <v>1.0000084659668134</v>
      </c>
      <c r="D3879" s="198">
        <f t="shared" si="121"/>
        <v>8.4659668133646448E-6</v>
      </c>
    </row>
    <row r="3880" spans="1:4" outlineLevel="1" x14ac:dyDescent="0.25">
      <c r="A3880" s="194">
        <v>38454</v>
      </c>
      <c r="B3880" s="195">
        <v>1187.76</v>
      </c>
      <c r="C3880" s="196">
        <f t="shared" si="120"/>
        <v>1.0055451613176318</v>
      </c>
      <c r="D3880" s="198">
        <f t="shared" si="121"/>
        <v>5.5451613176318304E-3</v>
      </c>
    </row>
    <row r="3881" spans="1:4" outlineLevel="1" x14ac:dyDescent="0.25">
      <c r="A3881" s="194">
        <v>38455</v>
      </c>
      <c r="B3881" s="195">
        <v>1173.79</v>
      </c>
      <c r="C3881" s="196">
        <f t="shared" si="120"/>
        <v>0.9882383646527918</v>
      </c>
      <c r="D3881" s="198">
        <f t="shared" si="121"/>
        <v>-1.1761635347208199E-2</v>
      </c>
    </row>
    <row r="3882" spans="1:4" outlineLevel="1" x14ac:dyDescent="0.25">
      <c r="A3882" s="194">
        <v>38456</v>
      </c>
      <c r="B3882" s="195">
        <v>1162.05</v>
      </c>
      <c r="C3882" s="196">
        <f t="shared" si="120"/>
        <v>0.98999821092358942</v>
      </c>
      <c r="D3882" s="198">
        <f t="shared" si="121"/>
        <v>-1.0001789076410583E-2</v>
      </c>
    </row>
    <row r="3883" spans="1:4" outlineLevel="1" x14ac:dyDescent="0.25">
      <c r="A3883" s="194">
        <v>38457</v>
      </c>
      <c r="B3883" s="195">
        <v>1142.6199999999999</v>
      </c>
      <c r="C3883" s="196">
        <f t="shared" si="120"/>
        <v>0.98327954907275927</v>
      </c>
      <c r="D3883" s="198">
        <f t="shared" si="121"/>
        <v>-1.6720450927240726E-2</v>
      </c>
    </row>
    <row r="3884" spans="1:4" outlineLevel="1" x14ac:dyDescent="0.25">
      <c r="A3884" s="194">
        <v>38460</v>
      </c>
      <c r="B3884" s="195">
        <v>1145.98</v>
      </c>
      <c r="C3884" s="196">
        <f t="shared" si="120"/>
        <v>1.0029406101766118</v>
      </c>
      <c r="D3884" s="198">
        <f t="shared" si="121"/>
        <v>2.9406101766118464E-3</v>
      </c>
    </row>
    <row r="3885" spans="1:4" outlineLevel="1" x14ac:dyDescent="0.25">
      <c r="A3885" s="194">
        <v>38461</v>
      </c>
      <c r="B3885" s="195">
        <v>1152.78</v>
      </c>
      <c r="C3885" s="196">
        <f t="shared" si="120"/>
        <v>1.0059337859299464</v>
      </c>
      <c r="D3885" s="198">
        <f t="shared" si="121"/>
        <v>5.9337859299464224E-3</v>
      </c>
    </row>
    <row r="3886" spans="1:4" outlineLevel="1" x14ac:dyDescent="0.25">
      <c r="A3886" s="194">
        <v>38462</v>
      </c>
      <c r="B3886" s="195">
        <v>1137.5</v>
      </c>
      <c r="C3886" s="196">
        <f t="shared" si="120"/>
        <v>0.98674508579260567</v>
      </c>
      <c r="D3886" s="198">
        <f t="shared" si="121"/>
        <v>-1.325491420739433E-2</v>
      </c>
    </row>
    <row r="3887" spans="1:4" outlineLevel="1" x14ac:dyDescent="0.25">
      <c r="A3887" s="194">
        <v>38463</v>
      </c>
      <c r="B3887" s="195">
        <v>1159.95</v>
      </c>
      <c r="C3887" s="196">
        <f t="shared" si="120"/>
        <v>1.0197362637362637</v>
      </c>
      <c r="D3887" s="198">
        <f t="shared" si="121"/>
        <v>1.9736263736263693E-2</v>
      </c>
    </row>
    <row r="3888" spans="1:4" outlineLevel="1" x14ac:dyDescent="0.25">
      <c r="A3888" s="194">
        <v>38464</v>
      </c>
      <c r="B3888" s="195">
        <v>1152.1199999999999</v>
      </c>
      <c r="C3888" s="196">
        <f t="shared" si="120"/>
        <v>0.99324970903918264</v>
      </c>
      <c r="D3888" s="198">
        <f t="shared" si="121"/>
        <v>-6.7502909608173622E-3</v>
      </c>
    </row>
    <row r="3889" spans="1:4" outlineLevel="1" x14ac:dyDescent="0.25">
      <c r="A3889" s="194">
        <v>38467</v>
      </c>
      <c r="B3889" s="195">
        <v>1162.0999999999999</v>
      </c>
      <c r="C3889" s="196">
        <f t="shared" si="120"/>
        <v>1.0086622921223485</v>
      </c>
      <c r="D3889" s="198">
        <f t="shared" si="121"/>
        <v>8.6622921223484806E-3</v>
      </c>
    </row>
    <row r="3890" spans="1:4" outlineLevel="1" x14ac:dyDescent="0.25">
      <c r="A3890" s="194">
        <v>38468</v>
      </c>
      <c r="B3890" s="195">
        <v>1151.83</v>
      </c>
      <c r="C3890" s="196">
        <f t="shared" si="120"/>
        <v>0.99116255055502966</v>
      </c>
      <c r="D3890" s="198">
        <f t="shared" si="121"/>
        <v>-8.8374494449703356E-3</v>
      </c>
    </row>
    <row r="3891" spans="1:4" outlineLevel="1" x14ac:dyDescent="0.25">
      <c r="A3891" s="194">
        <v>38469</v>
      </c>
      <c r="B3891" s="195">
        <v>1156.3800000000001</v>
      </c>
      <c r="C3891" s="196">
        <f t="shared" si="120"/>
        <v>1.0039502357118673</v>
      </c>
      <c r="D3891" s="198">
        <f t="shared" si="121"/>
        <v>3.950235711867256E-3</v>
      </c>
    </row>
    <row r="3892" spans="1:4" outlineLevel="1" x14ac:dyDescent="0.25">
      <c r="A3892" s="194">
        <v>38470</v>
      </c>
      <c r="B3892" s="195">
        <v>1143.22</v>
      </c>
      <c r="C3892" s="196">
        <f t="shared" si="120"/>
        <v>0.98861965789792272</v>
      </c>
      <c r="D3892" s="198">
        <f t="shared" si="121"/>
        <v>-1.1380342102077279E-2</v>
      </c>
    </row>
    <row r="3893" spans="1:4" outlineLevel="1" x14ac:dyDescent="0.25">
      <c r="A3893" s="194">
        <v>38471</v>
      </c>
      <c r="B3893" s="195">
        <v>1156.8499999999999</v>
      </c>
      <c r="C3893" s="196">
        <f t="shared" si="120"/>
        <v>1.0119224646174838</v>
      </c>
      <c r="D3893" s="198">
        <f t="shared" si="121"/>
        <v>1.1922464617483808E-2</v>
      </c>
    </row>
    <row r="3894" spans="1:4" outlineLevel="1" x14ac:dyDescent="0.25">
      <c r="A3894" s="194">
        <v>38474</v>
      </c>
      <c r="B3894" s="195">
        <v>1162.1600000000001</v>
      </c>
      <c r="C3894" s="196">
        <f t="shared" si="120"/>
        <v>1.0045900505683538</v>
      </c>
      <c r="D3894" s="198">
        <f t="shared" si="121"/>
        <v>4.5900505683538206E-3</v>
      </c>
    </row>
    <row r="3895" spans="1:4" outlineLevel="1" x14ac:dyDescent="0.25">
      <c r="A3895" s="194">
        <v>38475</v>
      </c>
      <c r="B3895" s="195">
        <v>1161.17</v>
      </c>
      <c r="C3895" s="196">
        <f t="shared" si="120"/>
        <v>0.99914813795002411</v>
      </c>
      <c r="D3895" s="198">
        <f t="shared" si="121"/>
        <v>-8.5186204997589332E-4</v>
      </c>
    </row>
    <row r="3896" spans="1:4" outlineLevel="1" x14ac:dyDescent="0.25">
      <c r="A3896" s="194">
        <v>38476</v>
      </c>
      <c r="B3896" s="195">
        <v>1175.6500000000001</v>
      </c>
      <c r="C3896" s="196">
        <f t="shared" si="120"/>
        <v>1.0124701809381917</v>
      </c>
      <c r="D3896" s="198">
        <f t="shared" si="121"/>
        <v>1.2470180938191744E-2</v>
      </c>
    </row>
    <row r="3897" spans="1:4" outlineLevel="1" x14ac:dyDescent="0.25">
      <c r="A3897" s="194">
        <v>38477</v>
      </c>
      <c r="B3897" s="195">
        <v>1172.6300000000001</v>
      </c>
      <c r="C3897" s="196">
        <f t="shared" si="120"/>
        <v>0.99743120826776677</v>
      </c>
      <c r="D3897" s="198">
        <f t="shared" si="121"/>
        <v>-2.5687917322332332E-3</v>
      </c>
    </row>
    <row r="3898" spans="1:4" outlineLevel="1" x14ac:dyDescent="0.25">
      <c r="A3898" s="194">
        <v>38478</v>
      </c>
      <c r="B3898" s="195">
        <v>1171.3499999999999</v>
      </c>
      <c r="C3898" s="196">
        <f t="shared" si="120"/>
        <v>0.99890843659125195</v>
      </c>
      <c r="D3898" s="198">
        <f t="shared" si="121"/>
        <v>-1.091563408748053E-3</v>
      </c>
    </row>
    <row r="3899" spans="1:4" outlineLevel="1" x14ac:dyDescent="0.25">
      <c r="A3899" s="194">
        <v>38481</v>
      </c>
      <c r="B3899" s="195">
        <v>1178.8399999999999</v>
      </c>
      <c r="C3899" s="196">
        <f t="shared" si="120"/>
        <v>1.0063943313271013</v>
      </c>
      <c r="D3899" s="198">
        <f t="shared" si="121"/>
        <v>6.3943313271013213E-3</v>
      </c>
    </row>
    <row r="3900" spans="1:4" outlineLevel="1" x14ac:dyDescent="0.25">
      <c r="A3900" s="194">
        <v>38482</v>
      </c>
      <c r="B3900" s="195">
        <v>1166.22</v>
      </c>
      <c r="C3900" s="196">
        <f t="shared" si="120"/>
        <v>0.98929456075464028</v>
      </c>
      <c r="D3900" s="198">
        <f t="shared" si="121"/>
        <v>-1.0705439245359716E-2</v>
      </c>
    </row>
    <row r="3901" spans="1:4" outlineLevel="1" x14ac:dyDescent="0.25">
      <c r="A3901" s="194">
        <v>38483</v>
      </c>
      <c r="B3901" s="195">
        <v>1171.1099999999999</v>
      </c>
      <c r="C3901" s="196">
        <f t="shared" si="120"/>
        <v>1.0041930339044089</v>
      </c>
      <c r="D3901" s="198">
        <f t="shared" si="121"/>
        <v>4.1930339044089493E-3</v>
      </c>
    </row>
    <row r="3902" spans="1:4" outlineLevel="1" x14ac:dyDescent="0.25">
      <c r="A3902" s="194">
        <v>38484</v>
      </c>
      <c r="B3902" s="195">
        <v>1159.3599999999999</v>
      </c>
      <c r="C3902" s="196">
        <f t="shared" si="120"/>
        <v>0.98996678364969981</v>
      </c>
      <c r="D3902" s="198">
        <f t="shared" si="121"/>
        <v>-1.0033216350300189E-2</v>
      </c>
    </row>
    <row r="3903" spans="1:4" outlineLevel="1" x14ac:dyDescent="0.25">
      <c r="A3903" s="194">
        <v>38485</v>
      </c>
      <c r="B3903" s="195">
        <v>1154.05</v>
      </c>
      <c r="C3903" s="196">
        <f t="shared" si="120"/>
        <v>0.99541988683411542</v>
      </c>
      <c r="D3903" s="198">
        <f t="shared" si="121"/>
        <v>-4.5801131658845806E-3</v>
      </c>
    </row>
    <row r="3904" spans="1:4" outlineLevel="1" x14ac:dyDescent="0.25">
      <c r="A3904" s="194">
        <v>38488</v>
      </c>
      <c r="B3904" s="195">
        <v>1165.69</v>
      </c>
      <c r="C3904" s="196">
        <f t="shared" si="120"/>
        <v>1.0100862181014689</v>
      </c>
      <c r="D3904" s="198">
        <f t="shared" si="121"/>
        <v>1.0086218101468925E-2</v>
      </c>
    </row>
    <row r="3905" spans="1:4" outlineLevel="1" x14ac:dyDescent="0.25">
      <c r="A3905" s="194">
        <v>38489</v>
      </c>
      <c r="B3905" s="195">
        <v>1173.8</v>
      </c>
      <c r="C3905" s="196">
        <f t="shared" si="120"/>
        <v>1.0069572527859036</v>
      </c>
      <c r="D3905" s="198">
        <f t="shared" si="121"/>
        <v>6.9572527859036448E-3</v>
      </c>
    </row>
    <row r="3906" spans="1:4" outlineLevel="1" x14ac:dyDescent="0.25">
      <c r="A3906" s="194">
        <v>38490</v>
      </c>
      <c r="B3906" s="195">
        <v>1185.56</v>
      </c>
      <c r="C3906" s="196">
        <f t="shared" si="120"/>
        <v>1.0100187425455784</v>
      </c>
      <c r="D3906" s="198">
        <f t="shared" si="121"/>
        <v>1.0018742545578441E-2</v>
      </c>
    </row>
    <row r="3907" spans="1:4" outlineLevel="1" x14ac:dyDescent="0.25">
      <c r="A3907" s="194">
        <v>38491</v>
      </c>
      <c r="B3907" s="195">
        <v>1191.08</v>
      </c>
      <c r="C3907" s="196">
        <f t="shared" si="120"/>
        <v>1.0046560275312932</v>
      </c>
      <c r="D3907" s="198">
        <f t="shared" si="121"/>
        <v>4.6560275312932387E-3</v>
      </c>
    </row>
    <row r="3908" spans="1:4" outlineLevel="1" x14ac:dyDescent="0.25">
      <c r="A3908" s="194">
        <v>38492</v>
      </c>
      <c r="B3908" s="195">
        <v>1189.28</v>
      </c>
      <c r="C3908" s="196">
        <f t="shared" si="120"/>
        <v>0.99848876649763241</v>
      </c>
      <c r="D3908" s="198">
        <f t="shared" si="121"/>
        <v>-1.5112335023675927E-3</v>
      </c>
    </row>
    <row r="3909" spans="1:4" outlineLevel="1" x14ac:dyDescent="0.25">
      <c r="A3909" s="194">
        <v>38495</v>
      </c>
      <c r="B3909" s="195">
        <v>1193.8599999999999</v>
      </c>
      <c r="C3909" s="196">
        <f t="shared" si="120"/>
        <v>1.0038510695546885</v>
      </c>
      <c r="D3909" s="198">
        <f t="shared" si="121"/>
        <v>3.8510695546885021E-3</v>
      </c>
    </row>
    <row r="3910" spans="1:4" outlineLevel="1" x14ac:dyDescent="0.25">
      <c r="A3910" s="194">
        <v>38496</v>
      </c>
      <c r="B3910" s="195">
        <v>1194.07</v>
      </c>
      <c r="C3910" s="196">
        <f t="shared" si="120"/>
        <v>1.000175900021778</v>
      </c>
      <c r="D3910" s="198">
        <f t="shared" si="121"/>
        <v>1.7590002177803044E-4</v>
      </c>
    </row>
    <row r="3911" spans="1:4" outlineLevel="1" x14ac:dyDescent="0.25">
      <c r="A3911" s="194">
        <v>38497</v>
      </c>
      <c r="B3911" s="195">
        <v>1190.01</v>
      </c>
      <c r="C3911" s="196">
        <f t="shared" si="120"/>
        <v>0.99659986432956194</v>
      </c>
      <c r="D3911" s="198">
        <f t="shared" si="121"/>
        <v>-3.4001356704380647E-3</v>
      </c>
    </row>
    <row r="3912" spans="1:4" outlineLevel="1" x14ac:dyDescent="0.25">
      <c r="A3912" s="194">
        <v>38498</v>
      </c>
      <c r="B3912" s="195">
        <v>1197.6199999999999</v>
      </c>
      <c r="C3912" s="196">
        <f t="shared" si="120"/>
        <v>1.006394904244502</v>
      </c>
      <c r="D3912" s="198">
        <f t="shared" si="121"/>
        <v>6.3949042445019533E-3</v>
      </c>
    </row>
    <row r="3913" spans="1:4" outlineLevel="1" x14ac:dyDescent="0.25">
      <c r="A3913" s="194">
        <v>38499</v>
      </c>
      <c r="B3913" s="195">
        <v>1198.78</v>
      </c>
      <c r="C3913" s="196">
        <f t="shared" si="120"/>
        <v>1.0009685876989363</v>
      </c>
      <c r="D3913" s="198">
        <f t="shared" si="121"/>
        <v>9.6858769893626295E-4</v>
      </c>
    </row>
    <row r="3914" spans="1:4" outlineLevel="1" x14ac:dyDescent="0.25">
      <c r="A3914" s="194">
        <v>38503</v>
      </c>
      <c r="B3914" s="195">
        <v>1191.5</v>
      </c>
      <c r="C3914" s="196">
        <f t="shared" si="120"/>
        <v>0.99392715927859998</v>
      </c>
      <c r="D3914" s="198">
        <f t="shared" si="121"/>
        <v>-6.0728407214000191E-3</v>
      </c>
    </row>
    <row r="3915" spans="1:4" outlineLevel="1" x14ac:dyDescent="0.25">
      <c r="A3915" s="194">
        <v>38504</v>
      </c>
      <c r="B3915" s="195">
        <v>1202.22</v>
      </c>
      <c r="C3915" s="196">
        <f t="shared" si="120"/>
        <v>1.0089970625262275</v>
      </c>
      <c r="D3915" s="198">
        <f t="shared" si="121"/>
        <v>8.9970625262274506E-3</v>
      </c>
    </row>
    <row r="3916" spans="1:4" outlineLevel="1" x14ac:dyDescent="0.25">
      <c r="A3916" s="194">
        <v>38505</v>
      </c>
      <c r="B3916" s="195">
        <v>1204.29</v>
      </c>
      <c r="C3916" s="196">
        <f t="shared" si="120"/>
        <v>1.0017218146429105</v>
      </c>
      <c r="D3916" s="198">
        <f t="shared" si="121"/>
        <v>1.7218146429105463E-3</v>
      </c>
    </row>
    <row r="3917" spans="1:4" outlineLevel="1" x14ac:dyDescent="0.25">
      <c r="A3917" s="194">
        <v>38506</v>
      </c>
      <c r="B3917" s="195">
        <v>1196.02</v>
      </c>
      <c r="C3917" s="196">
        <f t="shared" si="120"/>
        <v>0.99313288327562299</v>
      </c>
      <c r="D3917" s="198">
        <f t="shared" si="121"/>
        <v>-6.8671167243770093E-3</v>
      </c>
    </row>
    <row r="3918" spans="1:4" outlineLevel="1" x14ac:dyDescent="0.25">
      <c r="A3918" s="194">
        <v>38509</v>
      </c>
      <c r="B3918" s="195">
        <v>1197.51</v>
      </c>
      <c r="C3918" s="196">
        <f t="shared" si="120"/>
        <v>1.0012457985652414</v>
      </c>
      <c r="D3918" s="198">
        <f t="shared" si="121"/>
        <v>1.2457985652414294E-3</v>
      </c>
    </row>
    <row r="3919" spans="1:4" outlineLevel="1" x14ac:dyDescent="0.25">
      <c r="A3919" s="194">
        <v>38510</v>
      </c>
      <c r="B3919" s="195">
        <v>1197.26</v>
      </c>
      <c r="C3919" s="196">
        <f t="shared" si="120"/>
        <v>0.99979123347612964</v>
      </c>
      <c r="D3919" s="198">
        <f t="shared" si="121"/>
        <v>-2.0876652387036287E-4</v>
      </c>
    </row>
    <row r="3920" spans="1:4" outlineLevel="1" x14ac:dyDescent="0.25">
      <c r="A3920" s="194">
        <v>38511</v>
      </c>
      <c r="B3920" s="195">
        <v>1194.67</v>
      </c>
      <c r="C3920" s="196">
        <f t="shared" si="120"/>
        <v>0.99783672719375915</v>
      </c>
      <c r="D3920" s="198">
        <f t="shared" si="121"/>
        <v>-2.1632728062408457E-3</v>
      </c>
    </row>
    <row r="3921" spans="1:4" outlineLevel="1" x14ac:dyDescent="0.25">
      <c r="A3921" s="194">
        <v>38512</v>
      </c>
      <c r="B3921" s="195">
        <v>1200.93</v>
      </c>
      <c r="C3921" s="196">
        <f t="shared" si="120"/>
        <v>1.0052399407367725</v>
      </c>
      <c r="D3921" s="198">
        <f t="shared" si="121"/>
        <v>5.2399407367724748E-3</v>
      </c>
    </row>
    <row r="3922" spans="1:4" outlineLevel="1" x14ac:dyDescent="0.25">
      <c r="A3922" s="194">
        <v>38513</v>
      </c>
      <c r="B3922" s="195">
        <v>1198.1099999999999</v>
      </c>
      <c r="C3922" s="196">
        <f t="shared" si="120"/>
        <v>0.99765181983962414</v>
      </c>
      <c r="D3922" s="198">
        <f t="shared" si="121"/>
        <v>-2.3481801603758568E-3</v>
      </c>
    </row>
    <row r="3923" spans="1:4" outlineLevel="1" x14ac:dyDescent="0.25">
      <c r="A3923" s="194">
        <v>38516</v>
      </c>
      <c r="B3923" s="195">
        <v>1200.82</v>
      </c>
      <c r="C3923" s="196">
        <f t="shared" si="120"/>
        <v>1.0022618958192486</v>
      </c>
      <c r="D3923" s="198">
        <f t="shared" si="121"/>
        <v>2.2618958192486271E-3</v>
      </c>
    </row>
    <row r="3924" spans="1:4" outlineLevel="1" x14ac:dyDescent="0.25">
      <c r="A3924" s="194">
        <v>38517</v>
      </c>
      <c r="B3924" s="195">
        <v>1203.9100000000001</v>
      </c>
      <c r="C3924" s="196">
        <f t="shared" si="120"/>
        <v>1.0025732416182276</v>
      </c>
      <c r="D3924" s="198">
        <f t="shared" si="121"/>
        <v>2.5732416182275841E-3</v>
      </c>
    </row>
    <row r="3925" spans="1:4" outlineLevel="1" x14ac:dyDescent="0.25">
      <c r="A3925" s="194">
        <v>38518</v>
      </c>
      <c r="B3925" s="195">
        <v>1206.58</v>
      </c>
      <c r="C3925" s="196">
        <f t="shared" si="120"/>
        <v>1.0022177737538518</v>
      </c>
      <c r="D3925" s="198">
        <f t="shared" si="121"/>
        <v>2.2177737538517928E-3</v>
      </c>
    </row>
    <row r="3926" spans="1:4" outlineLevel="1" x14ac:dyDescent="0.25">
      <c r="A3926" s="194">
        <v>38519</v>
      </c>
      <c r="B3926" s="195">
        <v>1210.96</v>
      </c>
      <c r="C3926" s="196">
        <f t="shared" si="120"/>
        <v>1.0036300949791974</v>
      </c>
      <c r="D3926" s="198">
        <f t="shared" si="121"/>
        <v>3.630094979197418E-3</v>
      </c>
    </row>
    <row r="3927" spans="1:4" outlineLevel="1" x14ac:dyDescent="0.25">
      <c r="A3927" s="194">
        <v>38520</v>
      </c>
      <c r="B3927" s="195">
        <v>1216.96</v>
      </c>
      <c r="C3927" s="196">
        <f t="shared" si="120"/>
        <v>1.0049547466472881</v>
      </c>
      <c r="D3927" s="198">
        <f t="shared" si="121"/>
        <v>4.9547466472881219E-3</v>
      </c>
    </row>
    <row r="3928" spans="1:4" outlineLevel="1" x14ac:dyDescent="0.25">
      <c r="A3928" s="194">
        <v>38523</v>
      </c>
      <c r="B3928" s="195">
        <v>1216.0999999999999</v>
      </c>
      <c r="C3928" s="196">
        <f t="shared" si="120"/>
        <v>0.99929332106231916</v>
      </c>
      <c r="D3928" s="198">
        <f t="shared" si="121"/>
        <v>-7.06678937680838E-4</v>
      </c>
    </row>
    <row r="3929" spans="1:4" outlineLevel="1" x14ac:dyDescent="0.25">
      <c r="A3929" s="194">
        <v>38524</v>
      </c>
      <c r="B3929" s="195">
        <v>1213.6099999999999</v>
      </c>
      <c r="C3929" s="196">
        <f t="shared" si="120"/>
        <v>0.99795247101389684</v>
      </c>
      <c r="D3929" s="198">
        <f t="shared" si="121"/>
        <v>-2.0475289861031643E-3</v>
      </c>
    </row>
    <row r="3930" spans="1:4" outlineLevel="1" x14ac:dyDescent="0.25">
      <c r="A3930" s="194">
        <v>38525</v>
      </c>
      <c r="B3930" s="195">
        <v>1213.8800000000001</v>
      </c>
      <c r="C3930" s="196">
        <f t="shared" si="120"/>
        <v>1.0002224767429406</v>
      </c>
      <c r="D3930" s="198">
        <f t="shared" si="121"/>
        <v>2.2247674294062492E-4</v>
      </c>
    </row>
    <row r="3931" spans="1:4" outlineLevel="1" x14ac:dyDescent="0.25">
      <c r="A3931" s="194">
        <v>38526</v>
      </c>
      <c r="B3931" s="195">
        <v>1200.73</v>
      </c>
      <c r="C3931" s="196">
        <f t="shared" si="120"/>
        <v>0.98916696872837506</v>
      </c>
      <c r="D3931" s="198">
        <f t="shared" si="121"/>
        <v>-1.0833031271624938E-2</v>
      </c>
    </row>
    <row r="3932" spans="1:4" outlineLevel="1" x14ac:dyDescent="0.25">
      <c r="A3932" s="194">
        <v>38527</v>
      </c>
      <c r="B3932" s="195">
        <v>1191.57</v>
      </c>
      <c r="C3932" s="196">
        <f t="shared" si="120"/>
        <v>0.99237130745463165</v>
      </c>
      <c r="D3932" s="198">
        <f t="shared" si="121"/>
        <v>-7.6286925453683541E-3</v>
      </c>
    </row>
    <row r="3933" spans="1:4" outlineLevel="1" x14ac:dyDescent="0.25">
      <c r="A3933" s="194">
        <v>38530</v>
      </c>
      <c r="B3933" s="195">
        <v>1190.69</v>
      </c>
      <c r="C3933" s="196">
        <f t="shared" ref="C3933:C3996" si="122">B3933/B3932</f>
        <v>0.99926147855350511</v>
      </c>
      <c r="D3933" s="198">
        <f t="shared" ref="D3933:D3996" si="123">C3933-1</f>
        <v>-7.385214464948886E-4</v>
      </c>
    </row>
    <row r="3934" spans="1:4" outlineLevel="1" x14ac:dyDescent="0.25">
      <c r="A3934" s="194">
        <v>38531</v>
      </c>
      <c r="B3934" s="195">
        <v>1201.57</v>
      </c>
      <c r="C3934" s="196">
        <f t="shared" si="122"/>
        <v>1.0091375588944225</v>
      </c>
      <c r="D3934" s="198">
        <f t="shared" si="123"/>
        <v>9.1375588944224706E-3</v>
      </c>
    </row>
    <row r="3935" spans="1:4" outlineLevel="1" x14ac:dyDescent="0.25">
      <c r="A3935" s="194">
        <v>38532</v>
      </c>
      <c r="B3935" s="195">
        <v>1199.8499999999999</v>
      </c>
      <c r="C3935" s="196">
        <f t="shared" si="122"/>
        <v>0.9985685394941618</v>
      </c>
      <c r="D3935" s="198">
        <f t="shared" si="123"/>
        <v>-1.4314605058382002E-3</v>
      </c>
    </row>
    <row r="3936" spans="1:4" outlineLevel="1" x14ac:dyDescent="0.25">
      <c r="A3936" s="194">
        <v>38533</v>
      </c>
      <c r="B3936" s="195">
        <v>1191.33</v>
      </c>
      <c r="C3936" s="196">
        <f t="shared" si="122"/>
        <v>0.9928991123890486</v>
      </c>
      <c r="D3936" s="198">
        <f t="shared" si="123"/>
        <v>-7.1008876109514008E-3</v>
      </c>
    </row>
    <row r="3937" spans="1:4" outlineLevel="1" x14ac:dyDescent="0.25">
      <c r="A3937" s="194">
        <v>38534</v>
      </c>
      <c r="B3937" s="195">
        <v>1194.44</v>
      </c>
      <c r="C3937" s="196">
        <f t="shared" si="122"/>
        <v>1.0026105277295125</v>
      </c>
      <c r="D3937" s="198">
        <f t="shared" si="123"/>
        <v>2.6105277295125351E-3</v>
      </c>
    </row>
    <row r="3938" spans="1:4" outlineLevel="1" x14ac:dyDescent="0.25">
      <c r="A3938" s="194">
        <v>38538</v>
      </c>
      <c r="B3938" s="195">
        <v>1204.99</v>
      </c>
      <c r="C3938" s="196">
        <f t="shared" si="122"/>
        <v>1.0088325910049898</v>
      </c>
      <c r="D3938" s="198">
        <f t="shared" si="123"/>
        <v>8.8325910049897871E-3</v>
      </c>
    </row>
    <row r="3939" spans="1:4" outlineLevel="1" x14ac:dyDescent="0.25">
      <c r="A3939" s="194">
        <v>38539</v>
      </c>
      <c r="B3939" s="195">
        <v>1194.94</v>
      </c>
      <c r="C3939" s="196">
        <f t="shared" si="122"/>
        <v>0.99165968182308573</v>
      </c>
      <c r="D3939" s="198">
        <f t="shared" si="123"/>
        <v>-8.3403181769142742E-3</v>
      </c>
    </row>
    <row r="3940" spans="1:4" outlineLevel="1" x14ac:dyDescent="0.25">
      <c r="A3940" s="194">
        <v>38540</v>
      </c>
      <c r="B3940" s="195">
        <v>1197.8699999999999</v>
      </c>
      <c r="C3940" s="196">
        <f t="shared" si="122"/>
        <v>1.0024520059584581</v>
      </c>
      <c r="D3940" s="198">
        <f t="shared" si="123"/>
        <v>2.45200595845807E-3</v>
      </c>
    </row>
    <row r="3941" spans="1:4" outlineLevel="1" x14ac:dyDescent="0.25">
      <c r="A3941" s="194">
        <v>38541</v>
      </c>
      <c r="B3941" s="195">
        <v>1211.8599999999999</v>
      </c>
      <c r="C3941" s="196">
        <f t="shared" si="122"/>
        <v>1.01167906367135</v>
      </c>
      <c r="D3941" s="198">
        <f t="shared" si="123"/>
        <v>1.1679063671349965E-2</v>
      </c>
    </row>
    <row r="3942" spans="1:4" outlineLevel="1" x14ac:dyDescent="0.25">
      <c r="A3942" s="194">
        <v>38544</v>
      </c>
      <c r="B3942" s="195">
        <v>1219.44</v>
      </c>
      <c r="C3942" s="196">
        <f t="shared" si="122"/>
        <v>1.0062548479197269</v>
      </c>
      <c r="D3942" s="198">
        <f t="shared" si="123"/>
        <v>6.2548479197268581E-3</v>
      </c>
    </row>
    <row r="3943" spans="1:4" outlineLevel="1" x14ac:dyDescent="0.25">
      <c r="A3943" s="194">
        <v>38545</v>
      </c>
      <c r="B3943" s="195">
        <v>1222.21</v>
      </c>
      <c r="C3943" s="196">
        <f t="shared" si="122"/>
        <v>1.002271534474841</v>
      </c>
      <c r="D3943" s="198">
        <f t="shared" si="123"/>
        <v>2.2715344748409638E-3</v>
      </c>
    </row>
    <row r="3944" spans="1:4" outlineLevel="1" x14ac:dyDescent="0.25">
      <c r="A3944" s="194">
        <v>38546</v>
      </c>
      <c r="B3944" s="195">
        <v>1223.29</v>
      </c>
      <c r="C3944" s="196">
        <f t="shared" si="122"/>
        <v>1.0008836452000882</v>
      </c>
      <c r="D3944" s="198">
        <f t="shared" si="123"/>
        <v>8.8364520008821223E-4</v>
      </c>
    </row>
    <row r="3945" spans="1:4" outlineLevel="1" x14ac:dyDescent="0.25">
      <c r="A3945" s="194">
        <v>38547</v>
      </c>
      <c r="B3945" s="195">
        <v>1226.5</v>
      </c>
      <c r="C3945" s="196">
        <f t="shared" si="122"/>
        <v>1.0026240711523842</v>
      </c>
      <c r="D3945" s="198">
        <f t="shared" si="123"/>
        <v>2.6240711523841664E-3</v>
      </c>
    </row>
    <row r="3946" spans="1:4" outlineLevel="1" x14ac:dyDescent="0.25">
      <c r="A3946" s="194">
        <v>38548</v>
      </c>
      <c r="B3946" s="195">
        <v>1227.92</v>
      </c>
      <c r="C3946" s="196">
        <f t="shared" si="122"/>
        <v>1.0011577660008153</v>
      </c>
      <c r="D3946" s="198">
        <f t="shared" si="123"/>
        <v>1.1577660008152968E-3</v>
      </c>
    </row>
    <row r="3947" spans="1:4" outlineLevel="1" x14ac:dyDescent="0.25">
      <c r="A3947" s="194">
        <v>38551</v>
      </c>
      <c r="B3947" s="195">
        <v>1221.1300000000001</v>
      </c>
      <c r="C3947" s="196">
        <f t="shared" si="122"/>
        <v>0.9944703237995961</v>
      </c>
      <c r="D3947" s="198">
        <f t="shared" si="123"/>
        <v>-5.5296762004038991E-3</v>
      </c>
    </row>
    <row r="3948" spans="1:4" outlineLevel="1" x14ac:dyDescent="0.25">
      <c r="A3948" s="194">
        <v>38552</v>
      </c>
      <c r="B3948" s="195">
        <v>1229.3499999999999</v>
      </c>
      <c r="C3948" s="196">
        <f t="shared" si="122"/>
        <v>1.0067314700318555</v>
      </c>
      <c r="D3948" s="198">
        <f t="shared" si="123"/>
        <v>6.7314700318554799E-3</v>
      </c>
    </row>
    <row r="3949" spans="1:4" outlineLevel="1" x14ac:dyDescent="0.25">
      <c r="A3949" s="194">
        <v>38553</v>
      </c>
      <c r="B3949" s="195">
        <v>1235.2</v>
      </c>
      <c r="C3949" s="196">
        <f t="shared" si="122"/>
        <v>1.0047586122747794</v>
      </c>
      <c r="D3949" s="198">
        <f t="shared" si="123"/>
        <v>4.7586122747793613E-3</v>
      </c>
    </row>
    <row r="3950" spans="1:4" outlineLevel="1" x14ac:dyDescent="0.25">
      <c r="A3950" s="194">
        <v>38554</v>
      </c>
      <c r="B3950" s="195">
        <v>1227.04</v>
      </c>
      <c r="C3950" s="196">
        <f t="shared" si="122"/>
        <v>0.99339378238341958</v>
      </c>
      <c r="D3950" s="198">
        <f t="shared" si="123"/>
        <v>-6.6062176165804232E-3</v>
      </c>
    </row>
    <row r="3951" spans="1:4" outlineLevel="1" x14ac:dyDescent="0.25">
      <c r="A3951" s="194">
        <v>38555</v>
      </c>
      <c r="B3951" s="195">
        <v>1233.68</v>
      </c>
      <c r="C3951" s="196">
        <f t="shared" si="122"/>
        <v>1.0054113965314906</v>
      </c>
      <c r="D3951" s="198">
        <f t="shared" si="123"/>
        <v>5.4113965314905865E-3</v>
      </c>
    </row>
    <row r="3952" spans="1:4" outlineLevel="1" x14ac:dyDescent="0.25">
      <c r="A3952" s="194">
        <v>38558</v>
      </c>
      <c r="B3952" s="195">
        <v>1229.03</v>
      </c>
      <c r="C3952" s="196">
        <f t="shared" si="122"/>
        <v>0.99623078918358077</v>
      </c>
      <c r="D3952" s="198">
        <f t="shared" si="123"/>
        <v>-3.7692108164192328E-3</v>
      </c>
    </row>
    <row r="3953" spans="1:4" outlineLevel="1" x14ac:dyDescent="0.25">
      <c r="A3953" s="194">
        <v>38559</v>
      </c>
      <c r="B3953" s="195">
        <v>1231.1600000000001</v>
      </c>
      <c r="C3953" s="196">
        <f t="shared" si="122"/>
        <v>1.0017330740502675</v>
      </c>
      <c r="D3953" s="198">
        <f t="shared" si="123"/>
        <v>1.733074050267458E-3</v>
      </c>
    </row>
    <row r="3954" spans="1:4" outlineLevel="1" x14ac:dyDescent="0.25">
      <c r="A3954" s="194">
        <v>38560</v>
      </c>
      <c r="B3954" s="195">
        <v>1236.79</v>
      </c>
      <c r="C3954" s="196">
        <f t="shared" si="122"/>
        <v>1.0045729230969167</v>
      </c>
      <c r="D3954" s="198">
        <f t="shared" si="123"/>
        <v>4.5729230969167034E-3</v>
      </c>
    </row>
    <row r="3955" spans="1:4" outlineLevel="1" x14ac:dyDescent="0.25">
      <c r="A3955" s="194">
        <v>38561</v>
      </c>
      <c r="B3955" s="195">
        <v>1243.72</v>
      </c>
      <c r="C3955" s="196">
        <f t="shared" si="122"/>
        <v>1.0056032147737288</v>
      </c>
      <c r="D3955" s="198">
        <f t="shared" si="123"/>
        <v>5.6032147737288263E-3</v>
      </c>
    </row>
    <row r="3956" spans="1:4" outlineLevel="1" x14ac:dyDescent="0.25">
      <c r="A3956" s="194">
        <v>38562</v>
      </c>
      <c r="B3956" s="195">
        <v>1234.18</v>
      </c>
      <c r="C3956" s="196">
        <f t="shared" si="122"/>
        <v>0.99232946322323357</v>
      </c>
      <c r="D3956" s="198">
        <f t="shared" si="123"/>
        <v>-7.6705367767664345E-3</v>
      </c>
    </row>
    <row r="3957" spans="1:4" outlineLevel="1" x14ac:dyDescent="0.25">
      <c r="A3957" s="194">
        <v>38565</v>
      </c>
      <c r="B3957" s="195">
        <v>1235.3499999999999</v>
      </c>
      <c r="C3957" s="196">
        <f t="shared" si="122"/>
        <v>1.0009479978609277</v>
      </c>
      <c r="D3957" s="198">
        <f t="shared" si="123"/>
        <v>9.4799786092769622E-4</v>
      </c>
    </row>
    <row r="3958" spans="1:4" outlineLevel="1" x14ac:dyDescent="0.25">
      <c r="A3958" s="194">
        <v>38566</v>
      </c>
      <c r="B3958" s="195">
        <v>1244.1199999999999</v>
      </c>
      <c r="C3958" s="196">
        <f t="shared" si="122"/>
        <v>1.007099202655118</v>
      </c>
      <c r="D3958" s="198">
        <f t="shared" si="123"/>
        <v>7.0992026551179865E-3</v>
      </c>
    </row>
    <row r="3959" spans="1:4" outlineLevel="1" x14ac:dyDescent="0.25">
      <c r="A3959" s="194">
        <v>38567</v>
      </c>
      <c r="B3959" s="195">
        <v>1245.04</v>
      </c>
      <c r="C3959" s="196">
        <f t="shared" si="122"/>
        <v>1.0007394785068966</v>
      </c>
      <c r="D3959" s="198">
        <f t="shared" si="123"/>
        <v>7.3947850689659589E-4</v>
      </c>
    </row>
    <row r="3960" spans="1:4" outlineLevel="1" x14ac:dyDescent="0.25">
      <c r="A3960" s="194">
        <v>38568</v>
      </c>
      <c r="B3960" s="195">
        <v>1235.8599999999999</v>
      </c>
      <c r="C3960" s="196">
        <f t="shared" si="122"/>
        <v>0.99262674291589015</v>
      </c>
      <c r="D3960" s="198">
        <f t="shared" si="123"/>
        <v>-7.3732570841098521E-3</v>
      </c>
    </row>
    <row r="3961" spans="1:4" outlineLevel="1" x14ac:dyDescent="0.25">
      <c r="A3961" s="194">
        <v>38569</v>
      </c>
      <c r="B3961" s="195">
        <v>1226.42</v>
      </c>
      <c r="C3961" s="196">
        <f t="shared" si="122"/>
        <v>0.99236159435534788</v>
      </c>
      <c r="D3961" s="198">
        <f t="shared" si="123"/>
        <v>-7.6384056446521242E-3</v>
      </c>
    </row>
    <row r="3962" spans="1:4" outlineLevel="1" x14ac:dyDescent="0.25">
      <c r="A3962" s="194">
        <v>38572</v>
      </c>
      <c r="B3962" s="195">
        <v>1223.1300000000001</v>
      </c>
      <c r="C3962" s="196">
        <f t="shared" si="122"/>
        <v>0.99731739534580321</v>
      </c>
      <c r="D3962" s="198">
        <f t="shared" si="123"/>
        <v>-2.6826046541967852E-3</v>
      </c>
    </row>
    <row r="3963" spans="1:4" outlineLevel="1" x14ac:dyDescent="0.25">
      <c r="A3963" s="194">
        <v>38573</v>
      </c>
      <c r="B3963" s="195">
        <v>1231.3800000000001</v>
      </c>
      <c r="C3963" s="196">
        <f t="shared" si="122"/>
        <v>1.0067449903117411</v>
      </c>
      <c r="D3963" s="198">
        <f t="shared" si="123"/>
        <v>6.7449903117411392E-3</v>
      </c>
    </row>
    <row r="3964" spans="1:4" outlineLevel="1" x14ac:dyDescent="0.25">
      <c r="A3964" s="194">
        <v>38574</v>
      </c>
      <c r="B3964" s="195">
        <v>1229.1300000000001</v>
      </c>
      <c r="C3964" s="196">
        <f t="shared" si="122"/>
        <v>0.99817278175705304</v>
      </c>
      <c r="D3964" s="198">
        <f t="shared" si="123"/>
        <v>-1.8272182429469597E-3</v>
      </c>
    </row>
    <row r="3965" spans="1:4" outlineLevel="1" x14ac:dyDescent="0.25">
      <c r="A3965" s="194">
        <v>38575</v>
      </c>
      <c r="B3965" s="195">
        <v>1237.81</v>
      </c>
      <c r="C3965" s="196">
        <f t="shared" si="122"/>
        <v>1.0070619055754881</v>
      </c>
      <c r="D3965" s="198">
        <f t="shared" si="123"/>
        <v>7.0619055754881366E-3</v>
      </c>
    </row>
    <row r="3966" spans="1:4" outlineLevel="1" x14ac:dyDescent="0.25">
      <c r="A3966" s="194">
        <v>38576</v>
      </c>
      <c r="B3966" s="195">
        <v>1230.3900000000001</v>
      </c>
      <c r="C3966" s="196">
        <f t="shared" si="122"/>
        <v>0.99400554204603309</v>
      </c>
      <c r="D3966" s="198">
        <f t="shared" si="123"/>
        <v>-5.9944579539669141E-3</v>
      </c>
    </row>
    <row r="3967" spans="1:4" outlineLevel="1" x14ac:dyDescent="0.25">
      <c r="A3967" s="194">
        <v>38579</v>
      </c>
      <c r="B3967" s="195">
        <v>1233.8699999999999</v>
      </c>
      <c r="C3967" s="196">
        <f t="shared" si="122"/>
        <v>1.0028283714919657</v>
      </c>
      <c r="D3967" s="198">
        <f t="shared" si="123"/>
        <v>2.8283714919656866E-3</v>
      </c>
    </row>
    <row r="3968" spans="1:4" outlineLevel="1" x14ac:dyDescent="0.25">
      <c r="A3968" s="194">
        <v>38580</v>
      </c>
      <c r="B3968" s="195">
        <v>1219.3399999999999</v>
      </c>
      <c r="C3968" s="196">
        <f t="shared" si="122"/>
        <v>0.9882240430515371</v>
      </c>
      <c r="D3968" s="198">
        <f t="shared" si="123"/>
        <v>-1.1775956948462896E-2</v>
      </c>
    </row>
    <row r="3969" spans="1:4" outlineLevel="1" x14ac:dyDescent="0.25">
      <c r="A3969" s="194">
        <v>38581</v>
      </c>
      <c r="B3969" s="195">
        <v>1220.24</v>
      </c>
      <c r="C3969" s="196">
        <f t="shared" si="122"/>
        <v>1.0007381042203161</v>
      </c>
      <c r="D3969" s="198">
        <f t="shared" si="123"/>
        <v>7.3810422031606038E-4</v>
      </c>
    </row>
    <row r="3970" spans="1:4" outlineLevel="1" x14ac:dyDescent="0.25">
      <c r="A3970" s="194">
        <v>38582</v>
      </c>
      <c r="B3970" s="195">
        <v>1219.02</v>
      </c>
      <c r="C3970" s="196">
        <f t="shared" si="122"/>
        <v>0.99900019668261975</v>
      </c>
      <c r="D3970" s="198">
        <f t="shared" si="123"/>
        <v>-9.9980331738025452E-4</v>
      </c>
    </row>
    <row r="3971" spans="1:4" outlineLevel="1" x14ac:dyDescent="0.25">
      <c r="A3971" s="194">
        <v>38583</v>
      </c>
      <c r="B3971" s="195">
        <v>1219.71</v>
      </c>
      <c r="C3971" s="196">
        <f t="shared" si="122"/>
        <v>1.000566028449082</v>
      </c>
      <c r="D3971" s="198">
        <f t="shared" si="123"/>
        <v>5.6602844908204553E-4</v>
      </c>
    </row>
    <row r="3972" spans="1:4" outlineLevel="1" x14ac:dyDescent="0.25">
      <c r="A3972" s="194">
        <v>38586</v>
      </c>
      <c r="B3972" s="195">
        <v>1221.73</v>
      </c>
      <c r="C3972" s="196">
        <f t="shared" si="122"/>
        <v>1.0016561313754908</v>
      </c>
      <c r="D3972" s="198">
        <f t="shared" si="123"/>
        <v>1.6561313754908102E-3</v>
      </c>
    </row>
    <row r="3973" spans="1:4" outlineLevel="1" x14ac:dyDescent="0.25">
      <c r="A3973" s="194">
        <v>38587</v>
      </c>
      <c r="B3973" s="195">
        <v>1217.5899999999999</v>
      </c>
      <c r="C3973" s="196">
        <f t="shared" si="122"/>
        <v>0.99661136257601912</v>
      </c>
      <c r="D3973" s="198">
        <f t="shared" si="123"/>
        <v>-3.3886374239808781E-3</v>
      </c>
    </row>
    <row r="3974" spans="1:4" outlineLevel="1" x14ac:dyDescent="0.25">
      <c r="A3974" s="194">
        <v>38588</v>
      </c>
      <c r="B3974" s="195">
        <v>1209.5899999999999</v>
      </c>
      <c r="C3974" s="196">
        <f t="shared" si="122"/>
        <v>0.99342964380456478</v>
      </c>
      <c r="D3974" s="198">
        <f t="shared" si="123"/>
        <v>-6.570356195435223E-3</v>
      </c>
    </row>
    <row r="3975" spans="1:4" outlineLevel="1" x14ac:dyDescent="0.25">
      <c r="A3975" s="194">
        <v>38589</v>
      </c>
      <c r="B3975" s="195">
        <v>1212.3699999999999</v>
      </c>
      <c r="C3975" s="196">
        <f t="shared" si="122"/>
        <v>1.0022982994237717</v>
      </c>
      <c r="D3975" s="198">
        <f t="shared" si="123"/>
        <v>2.2982994237716881E-3</v>
      </c>
    </row>
    <row r="3976" spans="1:4" outlineLevel="1" x14ac:dyDescent="0.25">
      <c r="A3976" s="194">
        <v>38590</v>
      </c>
      <c r="B3976" s="195">
        <v>1205.0999999999999</v>
      </c>
      <c r="C3976" s="196">
        <f t="shared" si="122"/>
        <v>0.99400348078556877</v>
      </c>
      <c r="D3976" s="198">
        <f t="shared" si="123"/>
        <v>-5.9965192144312285E-3</v>
      </c>
    </row>
    <row r="3977" spans="1:4" outlineLevel="1" x14ac:dyDescent="0.25">
      <c r="A3977" s="194">
        <v>38593</v>
      </c>
      <c r="B3977" s="195">
        <v>1212.28</v>
      </c>
      <c r="C3977" s="196">
        <f t="shared" si="122"/>
        <v>1.0059580117832545</v>
      </c>
      <c r="D3977" s="198">
        <f t="shared" si="123"/>
        <v>5.9580117832545021E-3</v>
      </c>
    </row>
    <row r="3978" spans="1:4" outlineLevel="1" x14ac:dyDescent="0.25">
      <c r="A3978" s="194">
        <v>38594</v>
      </c>
      <c r="B3978" s="195">
        <v>1208.4100000000001</v>
      </c>
      <c r="C3978" s="196">
        <f t="shared" si="122"/>
        <v>0.99680766819546651</v>
      </c>
      <c r="D3978" s="198">
        <f t="shared" si="123"/>
        <v>-3.1923318045334881E-3</v>
      </c>
    </row>
    <row r="3979" spans="1:4" outlineLevel="1" x14ac:dyDescent="0.25">
      <c r="A3979" s="194">
        <v>38595</v>
      </c>
      <c r="B3979" s="195">
        <v>1220.33</v>
      </c>
      <c r="C3979" s="196">
        <f t="shared" si="122"/>
        <v>1.0098642017196149</v>
      </c>
      <c r="D3979" s="198">
        <f t="shared" si="123"/>
        <v>9.8642017196148846E-3</v>
      </c>
    </row>
    <row r="3980" spans="1:4" outlineLevel="1" x14ac:dyDescent="0.25">
      <c r="A3980" s="194">
        <v>38596</v>
      </c>
      <c r="B3980" s="195">
        <v>1221.5899999999999</v>
      </c>
      <c r="C3980" s="196">
        <f t="shared" si="122"/>
        <v>1.0010325076004032</v>
      </c>
      <c r="D3980" s="198">
        <f t="shared" si="123"/>
        <v>1.0325076004031875E-3</v>
      </c>
    </row>
    <row r="3981" spans="1:4" outlineLevel="1" x14ac:dyDescent="0.25">
      <c r="A3981" s="194">
        <v>38597</v>
      </c>
      <c r="B3981" s="195">
        <v>1218.02</v>
      </c>
      <c r="C3981" s="196">
        <f t="shared" si="122"/>
        <v>0.99707757922052409</v>
      </c>
      <c r="D3981" s="198">
        <f t="shared" si="123"/>
        <v>-2.9224207794759094E-3</v>
      </c>
    </row>
    <row r="3982" spans="1:4" outlineLevel="1" x14ac:dyDescent="0.25">
      <c r="A3982" s="194">
        <v>38601</v>
      </c>
      <c r="B3982" s="195">
        <v>1233.3900000000001</v>
      </c>
      <c r="C3982" s="196">
        <f t="shared" si="122"/>
        <v>1.0126188404131296</v>
      </c>
      <c r="D3982" s="198">
        <f t="shared" si="123"/>
        <v>1.2618840413129551E-2</v>
      </c>
    </row>
    <row r="3983" spans="1:4" outlineLevel="1" x14ac:dyDescent="0.25">
      <c r="A3983" s="194">
        <v>38602</v>
      </c>
      <c r="B3983" s="195">
        <v>1236.3599999999999</v>
      </c>
      <c r="C3983" s="196">
        <f t="shared" si="122"/>
        <v>1.0024079974703863</v>
      </c>
      <c r="D3983" s="198">
        <f t="shared" si="123"/>
        <v>2.407997470386336E-3</v>
      </c>
    </row>
    <row r="3984" spans="1:4" outlineLevel="1" x14ac:dyDescent="0.25">
      <c r="A3984" s="194">
        <v>38603</v>
      </c>
      <c r="B3984" s="195">
        <v>1231.67</v>
      </c>
      <c r="C3984" s="196">
        <f t="shared" si="122"/>
        <v>0.99620660649001924</v>
      </c>
      <c r="D3984" s="198">
        <f t="shared" si="123"/>
        <v>-3.7933935099807581E-3</v>
      </c>
    </row>
    <row r="3985" spans="1:4" outlineLevel="1" x14ac:dyDescent="0.25">
      <c r="A3985" s="194">
        <v>38604</v>
      </c>
      <c r="B3985" s="195">
        <v>1241.48</v>
      </c>
      <c r="C3985" s="196">
        <f t="shared" si="122"/>
        <v>1.0079647957650995</v>
      </c>
      <c r="D3985" s="198">
        <f t="shared" si="123"/>
        <v>7.9647957650994528E-3</v>
      </c>
    </row>
    <row r="3986" spans="1:4" outlineLevel="1" x14ac:dyDescent="0.25">
      <c r="A3986" s="194">
        <v>38607</v>
      </c>
      <c r="B3986" s="195">
        <v>1240.56</v>
      </c>
      <c r="C3986" s="196">
        <f t="shared" si="122"/>
        <v>0.99925894899635914</v>
      </c>
      <c r="D3986" s="198">
        <f t="shared" si="123"/>
        <v>-7.4105100364085796E-4</v>
      </c>
    </row>
    <row r="3987" spans="1:4" outlineLevel="1" x14ac:dyDescent="0.25">
      <c r="A3987" s="194">
        <v>38608</v>
      </c>
      <c r="B3987" s="195">
        <v>1231.2</v>
      </c>
      <c r="C3987" s="196">
        <f t="shared" si="122"/>
        <v>0.99245502031340693</v>
      </c>
      <c r="D3987" s="198">
        <f t="shared" si="123"/>
        <v>-7.5449796865930674E-3</v>
      </c>
    </row>
    <row r="3988" spans="1:4" outlineLevel="1" x14ac:dyDescent="0.25">
      <c r="A3988" s="194">
        <v>38609</v>
      </c>
      <c r="B3988" s="195">
        <v>1227.1600000000001</v>
      </c>
      <c r="C3988" s="196">
        <f t="shared" si="122"/>
        <v>0.99671864847303449</v>
      </c>
      <c r="D3988" s="198">
        <f t="shared" si="123"/>
        <v>-3.2813515269655147E-3</v>
      </c>
    </row>
    <row r="3989" spans="1:4" outlineLevel="1" x14ac:dyDescent="0.25">
      <c r="A3989" s="194">
        <v>38610</v>
      </c>
      <c r="B3989" s="195">
        <v>1227.73</v>
      </c>
      <c r="C3989" s="196">
        <f t="shared" si="122"/>
        <v>1.0004644871084454</v>
      </c>
      <c r="D3989" s="198">
        <f t="shared" si="123"/>
        <v>4.6448710844537722E-4</v>
      </c>
    </row>
    <row r="3990" spans="1:4" outlineLevel="1" x14ac:dyDescent="0.25">
      <c r="A3990" s="194">
        <v>38611</v>
      </c>
      <c r="B3990" s="195">
        <v>1237.9100000000001</v>
      </c>
      <c r="C3990" s="196">
        <f t="shared" si="122"/>
        <v>1.0082917253793586</v>
      </c>
      <c r="D3990" s="198">
        <f t="shared" si="123"/>
        <v>8.2917253793586276E-3</v>
      </c>
    </row>
    <row r="3991" spans="1:4" outlineLevel="1" x14ac:dyDescent="0.25">
      <c r="A3991" s="194">
        <v>38614</v>
      </c>
      <c r="B3991" s="195">
        <v>1231.02</v>
      </c>
      <c r="C3991" s="196">
        <f t="shared" si="122"/>
        <v>0.9944341672657947</v>
      </c>
      <c r="D3991" s="198">
        <f t="shared" si="123"/>
        <v>-5.5658327342053004E-3</v>
      </c>
    </row>
    <row r="3992" spans="1:4" outlineLevel="1" x14ac:dyDescent="0.25">
      <c r="A3992" s="194">
        <v>38615</v>
      </c>
      <c r="B3992" s="195">
        <v>1221.3399999999999</v>
      </c>
      <c r="C3992" s="196">
        <f t="shared" si="122"/>
        <v>0.99213660216730837</v>
      </c>
      <c r="D3992" s="198">
        <f t="shared" si="123"/>
        <v>-7.8633978326916321E-3</v>
      </c>
    </row>
    <row r="3993" spans="1:4" outlineLevel="1" x14ac:dyDescent="0.25">
      <c r="A3993" s="194">
        <v>38616</v>
      </c>
      <c r="B3993" s="195">
        <v>1210.2</v>
      </c>
      <c r="C3993" s="196">
        <f t="shared" si="122"/>
        <v>0.99087887074852221</v>
      </c>
      <c r="D3993" s="198">
        <f t="shared" si="123"/>
        <v>-9.1211292514777886E-3</v>
      </c>
    </row>
    <row r="3994" spans="1:4" outlineLevel="1" x14ac:dyDescent="0.25">
      <c r="A3994" s="194">
        <v>38617</v>
      </c>
      <c r="B3994" s="195">
        <v>1214.6199999999999</v>
      </c>
      <c r="C3994" s="196">
        <f t="shared" si="122"/>
        <v>1.0036522888778714</v>
      </c>
      <c r="D3994" s="198">
        <f t="shared" si="123"/>
        <v>3.6522888778713902E-3</v>
      </c>
    </row>
    <row r="3995" spans="1:4" outlineLevel="1" x14ac:dyDescent="0.25">
      <c r="A3995" s="194">
        <v>38618</v>
      </c>
      <c r="B3995" s="195">
        <v>1215.29</v>
      </c>
      <c r="C3995" s="196">
        <f t="shared" si="122"/>
        <v>1.0005516128501095</v>
      </c>
      <c r="D3995" s="198">
        <f t="shared" si="123"/>
        <v>5.5161285010951744E-4</v>
      </c>
    </row>
    <row r="3996" spans="1:4" outlineLevel="1" x14ac:dyDescent="0.25">
      <c r="A3996" s="194">
        <v>38621</v>
      </c>
      <c r="B3996" s="195">
        <v>1215.6300000000001</v>
      </c>
      <c r="C3996" s="196">
        <f t="shared" si="122"/>
        <v>1.0002797686148985</v>
      </c>
      <c r="D3996" s="198">
        <f t="shared" si="123"/>
        <v>2.7976861489853455E-4</v>
      </c>
    </row>
    <row r="3997" spans="1:4" outlineLevel="1" x14ac:dyDescent="0.25">
      <c r="A3997" s="194">
        <v>38622</v>
      </c>
      <c r="B3997" s="195">
        <v>1215.6600000000001</v>
      </c>
      <c r="C3997" s="196">
        <f t="shared" ref="C3997:C4060" si="124">B3997/B3996</f>
        <v>1.0000246785617335</v>
      </c>
      <c r="D3997" s="198">
        <f t="shared" ref="D3997:D4060" si="125">C3997-1</f>
        <v>2.4678561733493254E-5</v>
      </c>
    </row>
    <row r="3998" spans="1:4" outlineLevel="1" x14ac:dyDescent="0.25">
      <c r="A3998" s="194">
        <v>38623</v>
      </c>
      <c r="B3998" s="195">
        <v>1216.8900000000001</v>
      </c>
      <c r="C3998" s="196">
        <f t="shared" si="124"/>
        <v>1.0010117960613987</v>
      </c>
      <c r="D3998" s="198">
        <f t="shared" si="125"/>
        <v>1.0117960613986732E-3</v>
      </c>
    </row>
    <row r="3999" spans="1:4" outlineLevel="1" x14ac:dyDescent="0.25">
      <c r="A3999" s="194">
        <v>38624</v>
      </c>
      <c r="B3999" s="195">
        <v>1227.68</v>
      </c>
      <c r="C3999" s="196">
        <f t="shared" si="124"/>
        <v>1.0088668655342719</v>
      </c>
      <c r="D3999" s="198">
        <f t="shared" si="125"/>
        <v>8.8668655342718505E-3</v>
      </c>
    </row>
    <row r="4000" spans="1:4" outlineLevel="1" x14ac:dyDescent="0.25">
      <c r="A4000" s="194">
        <v>38625</v>
      </c>
      <c r="B4000" s="195">
        <v>1228.81</v>
      </c>
      <c r="C4000" s="196">
        <f t="shared" si="124"/>
        <v>1.0009204352925842</v>
      </c>
      <c r="D4000" s="198">
        <f t="shared" si="125"/>
        <v>9.2043529258423185E-4</v>
      </c>
    </row>
    <row r="4001" spans="1:4" outlineLevel="1" x14ac:dyDescent="0.25">
      <c r="A4001" s="194">
        <v>38628</v>
      </c>
      <c r="B4001" s="195">
        <v>1226.7</v>
      </c>
      <c r="C4001" s="196">
        <f t="shared" si="124"/>
        <v>0.99828289157803085</v>
      </c>
      <c r="D4001" s="198">
        <f t="shared" si="125"/>
        <v>-1.717108421969149E-3</v>
      </c>
    </row>
    <row r="4002" spans="1:4" outlineLevel="1" x14ac:dyDescent="0.25">
      <c r="A4002" s="194">
        <v>38629</v>
      </c>
      <c r="B4002" s="195">
        <v>1214.47</v>
      </c>
      <c r="C4002" s="196">
        <f t="shared" si="124"/>
        <v>0.99003016222385265</v>
      </c>
      <c r="D4002" s="198">
        <f t="shared" si="125"/>
        <v>-9.96983777614735E-3</v>
      </c>
    </row>
    <row r="4003" spans="1:4" outlineLevel="1" x14ac:dyDescent="0.25">
      <c r="A4003" s="194">
        <v>38630</v>
      </c>
      <c r="B4003" s="195">
        <v>1196.3900000000001</v>
      </c>
      <c r="C4003" s="196">
        <f t="shared" si="124"/>
        <v>0.98511284757960271</v>
      </c>
      <c r="D4003" s="198">
        <f t="shared" si="125"/>
        <v>-1.4887152420397287E-2</v>
      </c>
    </row>
    <row r="4004" spans="1:4" outlineLevel="1" x14ac:dyDescent="0.25">
      <c r="A4004" s="194">
        <v>38631</v>
      </c>
      <c r="B4004" s="195">
        <v>1191.49</v>
      </c>
      <c r="C4004" s="196">
        <f t="shared" si="124"/>
        <v>0.99590434557293184</v>
      </c>
      <c r="D4004" s="198">
        <f t="shared" si="125"/>
        <v>-4.0956544270681627E-3</v>
      </c>
    </row>
    <row r="4005" spans="1:4" outlineLevel="1" x14ac:dyDescent="0.25">
      <c r="A4005" s="194">
        <v>38632</v>
      </c>
      <c r="B4005" s="195">
        <v>1195.9000000000001</v>
      </c>
      <c r="C4005" s="196">
        <f t="shared" si="124"/>
        <v>1.0037012480171887</v>
      </c>
      <c r="D4005" s="198">
        <f t="shared" si="125"/>
        <v>3.7012480171887407E-3</v>
      </c>
    </row>
    <row r="4006" spans="1:4" outlineLevel="1" x14ac:dyDescent="0.25">
      <c r="A4006" s="194">
        <v>38635</v>
      </c>
      <c r="B4006" s="195">
        <v>1187.33</v>
      </c>
      <c r="C4006" s="196">
        <f t="shared" si="124"/>
        <v>0.9928338489840286</v>
      </c>
      <c r="D4006" s="198">
        <f t="shared" si="125"/>
        <v>-7.1661510159714004E-3</v>
      </c>
    </row>
    <row r="4007" spans="1:4" outlineLevel="1" x14ac:dyDescent="0.25">
      <c r="A4007" s="194">
        <v>38636</v>
      </c>
      <c r="B4007" s="195">
        <v>1184.8699999999999</v>
      </c>
      <c r="C4007" s="196">
        <f t="shared" si="124"/>
        <v>0.99792812444728929</v>
      </c>
      <c r="D4007" s="198">
        <f t="shared" si="125"/>
        <v>-2.0718755527107113E-3</v>
      </c>
    </row>
    <row r="4008" spans="1:4" outlineLevel="1" x14ac:dyDescent="0.25">
      <c r="A4008" s="194">
        <v>38637</v>
      </c>
      <c r="B4008" s="195">
        <v>1177.68</v>
      </c>
      <c r="C4008" s="196">
        <f t="shared" si="124"/>
        <v>0.99393182374437716</v>
      </c>
      <c r="D4008" s="198">
        <f t="shared" si="125"/>
        <v>-6.0681762556228369E-3</v>
      </c>
    </row>
    <row r="4009" spans="1:4" outlineLevel="1" x14ac:dyDescent="0.25">
      <c r="A4009" s="194">
        <v>38638</v>
      </c>
      <c r="B4009" s="195">
        <v>1176.8399999999999</v>
      </c>
      <c r="C4009" s="196">
        <f t="shared" si="124"/>
        <v>0.99928673323823103</v>
      </c>
      <c r="D4009" s="198">
        <f t="shared" si="125"/>
        <v>-7.1326676176897141E-4</v>
      </c>
    </row>
    <row r="4010" spans="1:4" outlineLevel="1" x14ac:dyDescent="0.25">
      <c r="A4010" s="194">
        <v>38639</v>
      </c>
      <c r="B4010" s="195">
        <v>1186.57</v>
      </c>
      <c r="C4010" s="196">
        <f t="shared" si="124"/>
        <v>1.0082679038781823</v>
      </c>
      <c r="D4010" s="198">
        <f t="shared" si="125"/>
        <v>8.2679038781823255E-3</v>
      </c>
    </row>
    <row r="4011" spans="1:4" outlineLevel="1" x14ac:dyDescent="0.25">
      <c r="A4011" s="194">
        <v>38642</v>
      </c>
      <c r="B4011" s="195">
        <v>1190.0999999999999</v>
      </c>
      <c r="C4011" s="196">
        <f t="shared" si="124"/>
        <v>1.0029749614434884</v>
      </c>
      <c r="D4011" s="198">
        <f t="shared" si="125"/>
        <v>2.9749614434884109E-3</v>
      </c>
    </row>
    <row r="4012" spans="1:4" outlineLevel="1" x14ac:dyDescent="0.25">
      <c r="A4012" s="194">
        <v>38643</v>
      </c>
      <c r="B4012" s="195">
        <v>1178.1400000000001</v>
      </c>
      <c r="C4012" s="196">
        <f t="shared" si="124"/>
        <v>0.98995042433408975</v>
      </c>
      <c r="D4012" s="198">
        <f t="shared" si="125"/>
        <v>-1.0049575665910249E-2</v>
      </c>
    </row>
    <row r="4013" spans="1:4" outlineLevel="1" x14ac:dyDescent="0.25">
      <c r="A4013" s="194">
        <v>38644</v>
      </c>
      <c r="B4013" s="195">
        <v>1195.76</v>
      </c>
      <c r="C4013" s="196">
        <f t="shared" si="124"/>
        <v>1.0149557777513707</v>
      </c>
      <c r="D4013" s="198">
        <f t="shared" si="125"/>
        <v>1.4955777751370691E-2</v>
      </c>
    </row>
    <row r="4014" spans="1:4" outlineLevel="1" x14ac:dyDescent="0.25">
      <c r="A4014" s="194">
        <v>38645</v>
      </c>
      <c r="B4014" s="195">
        <v>1177.8</v>
      </c>
      <c r="C4014" s="196">
        <f t="shared" si="124"/>
        <v>0.98498026359804636</v>
      </c>
      <c r="D4014" s="198">
        <f t="shared" si="125"/>
        <v>-1.5019736401953643E-2</v>
      </c>
    </row>
    <row r="4015" spans="1:4" outlineLevel="1" x14ac:dyDescent="0.25">
      <c r="A4015" s="194">
        <v>38646</v>
      </c>
      <c r="B4015" s="195">
        <v>1179.5899999999999</v>
      </c>
      <c r="C4015" s="196">
        <f t="shared" si="124"/>
        <v>1.0015197826456104</v>
      </c>
      <c r="D4015" s="198">
        <f t="shared" si="125"/>
        <v>1.519782645610368E-3</v>
      </c>
    </row>
    <row r="4016" spans="1:4" outlineLevel="1" x14ac:dyDescent="0.25">
      <c r="A4016" s="194">
        <v>38649</v>
      </c>
      <c r="B4016" s="195">
        <v>1199.3800000000001</v>
      </c>
      <c r="C4016" s="196">
        <f t="shared" si="124"/>
        <v>1.0167770157427583</v>
      </c>
      <c r="D4016" s="198">
        <f t="shared" si="125"/>
        <v>1.677701574275825E-2</v>
      </c>
    </row>
    <row r="4017" spans="1:4" outlineLevel="1" x14ac:dyDescent="0.25">
      <c r="A4017" s="194">
        <v>38650</v>
      </c>
      <c r="B4017" s="195">
        <v>1196.54</v>
      </c>
      <c r="C4017" s="196">
        <f t="shared" si="124"/>
        <v>0.9976321099234603</v>
      </c>
      <c r="D4017" s="198">
        <f t="shared" si="125"/>
        <v>-2.3678900765397026E-3</v>
      </c>
    </row>
    <row r="4018" spans="1:4" outlineLevel="1" x14ac:dyDescent="0.25">
      <c r="A4018" s="194">
        <v>38651</v>
      </c>
      <c r="B4018" s="195">
        <v>1191.3800000000001</v>
      </c>
      <c r="C4018" s="196">
        <f t="shared" si="124"/>
        <v>0.99568756581476603</v>
      </c>
      <c r="D4018" s="198">
        <f t="shared" si="125"/>
        <v>-4.3124341852339709E-3</v>
      </c>
    </row>
    <row r="4019" spans="1:4" outlineLevel="1" x14ac:dyDescent="0.25">
      <c r="A4019" s="194">
        <v>38652</v>
      </c>
      <c r="B4019" s="195">
        <v>1178.9000000000001</v>
      </c>
      <c r="C4019" s="196">
        <f t="shared" si="124"/>
        <v>0.98952475280766838</v>
      </c>
      <c r="D4019" s="198">
        <f t="shared" si="125"/>
        <v>-1.0475247192331616E-2</v>
      </c>
    </row>
    <row r="4020" spans="1:4" outlineLevel="1" x14ac:dyDescent="0.25">
      <c r="A4020" s="194">
        <v>38653</v>
      </c>
      <c r="B4020" s="195">
        <v>1198.4100000000001</v>
      </c>
      <c r="C4020" s="196">
        <f t="shared" si="124"/>
        <v>1.0165493256425482</v>
      </c>
      <c r="D4020" s="198">
        <f t="shared" si="125"/>
        <v>1.6549325642548185E-2</v>
      </c>
    </row>
    <row r="4021" spans="1:4" outlineLevel="1" x14ac:dyDescent="0.25">
      <c r="A4021" s="194">
        <v>38656</v>
      </c>
      <c r="B4021" s="195">
        <v>1207.01</v>
      </c>
      <c r="C4021" s="196">
        <f t="shared" si="124"/>
        <v>1.0071761750986723</v>
      </c>
      <c r="D4021" s="198">
        <f t="shared" si="125"/>
        <v>7.1761750986722994E-3</v>
      </c>
    </row>
    <row r="4022" spans="1:4" outlineLevel="1" x14ac:dyDescent="0.25">
      <c r="A4022" s="194">
        <v>38657</v>
      </c>
      <c r="B4022" s="195">
        <v>1202.76</v>
      </c>
      <c r="C4022" s="196">
        <f t="shared" si="124"/>
        <v>0.99647890241174475</v>
      </c>
      <c r="D4022" s="198">
        <f t="shared" si="125"/>
        <v>-3.5210975882552509E-3</v>
      </c>
    </row>
    <row r="4023" spans="1:4" outlineLevel="1" x14ac:dyDescent="0.25">
      <c r="A4023" s="194">
        <v>38658</v>
      </c>
      <c r="B4023" s="195">
        <v>1214.76</v>
      </c>
      <c r="C4023" s="196">
        <f t="shared" si="124"/>
        <v>1.0099770527786092</v>
      </c>
      <c r="D4023" s="198">
        <f t="shared" si="125"/>
        <v>9.9770527786091634E-3</v>
      </c>
    </row>
    <row r="4024" spans="1:4" outlineLevel="1" x14ac:dyDescent="0.25">
      <c r="A4024" s="194">
        <v>38659</v>
      </c>
      <c r="B4024" s="195">
        <v>1219.94</v>
      </c>
      <c r="C4024" s="196">
        <f t="shared" si="124"/>
        <v>1.0042642168000264</v>
      </c>
      <c r="D4024" s="198">
        <f t="shared" si="125"/>
        <v>4.2642168000264213E-3</v>
      </c>
    </row>
    <row r="4025" spans="1:4" outlineLevel="1" x14ac:dyDescent="0.25">
      <c r="A4025" s="194">
        <v>38660</v>
      </c>
      <c r="B4025" s="195">
        <v>1220.1400000000001</v>
      </c>
      <c r="C4025" s="196">
        <f t="shared" si="124"/>
        <v>1.000163942488975</v>
      </c>
      <c r="D4025" s="198">
        <f t="shared" si="125"/>
        <v>1.6394248897499963E-4</v>
      </c>
    </row>
    <row r="4026" spans="1:4" outlineLevel="1" x14ac:dyDescent="0.25">
      <c r="A4026" s="194">
        <v>38663</v>
      </c>
      <c r="B4026" s="195">
        <v>1222.81</v>
      </c>
      <c r="C4026" s="196">
        <f t="shared" si="124"/>
        <v>1.0021882734768139</v>
      </c>
      <c r="D4026" s="198">
        <f t="shared" si="125"/>
        <v>2.18827347681394E-3</v>
      </c>
    </row>
    <row r="4027" spans="1:4" outlineLevel="1" x14ac:dyDescent="0.25">
      <c r="A4027" s="194">
        <v>38664</v>
      </c>
      <c r="B4027" s="195">
        <v>1218.5899999999999</v>
      </c>
      <c r="C4027" s="196">
        <f t="shared" si="124"/>
        <v>0.99654893237706588</v>
      </c>
      <c r="D4027" s="198">
        <f t="shared" si="125"/>
        <v>-3.4510676229341231E-3</v>
      </c>
    </row>
    <row r="4028" spans="1:4" outlineLevel="1" x14ac:dyDescent="0.25">
      <c r="A4028" s="194">
        <v>38665</v>
      </c>
      <c r="B4028" s="195">
        <v>1220.6500000000001</v>
      </c>
      <c r="C4028" s="196">
        <f t="shared" si="124"/>
        <v>1.0016904783397207</v>
      </c>
      <c r="D4028" s="198">
        <f t="shared" si="125"/>
        <v>1.6904783397206913E-3</v>
      </c>
    </row>
    <row r="4029" spans="1:4" outlineLevel="1" x14ac:dyDescent="0.25">
      <c r="A4029" s="194">
        <v>38666</v>
      </c>
      <c r="B4029" s="195">
        <v>1230.96</v>
      </c>
      <c r="C4029" s="196">
        <f t="shared" si="124"/>
        <v>1.0084463195838282</v>
      </c>
      <c r="D4029" s="198">
        <f t="shared" si="125"/>
        <v>8.4463195838282434E-3</v>
      </c>
    </row>
    <row r="4030" spans="1:4" outlineLevel="1" x14ac:dyDescent="0.25">
      <c r="A4030" s="194">
        <v>38667</v>
      </c>
      <c r="B4030" s="195">
        <v>1234.72</v>
      </c>
      <c r="C4030" s="196">
        <f t="shared" si="124"/>
        <v>1.003054526548385</v>
      </c>
      <c r="D4030" s="198">
        <f t="shared" si="125"/>
        <v>3.0545265483850059E-3</v>
      </c>
    </row>
    <row r="4031" spans="1:4" outlineLevel="1" x14ac:dyDescent="0.25">
      <c r="A4031" s="194">
        <v>38670</v>
      </c>
      <c r="B4031" s="195">
        <v>1233.76</v>
      </c>
      <c r="C4031" s="196">
        <f t="shared" si="124"/>
        <v>0.99922249578851885</v>
      </c>
      <c r="D4031" s="198">
        <f t="shared" si="125"/>
        <v>-7.7750421148115034E-4</v>
      </c>
    </row>
    <row r="4032" spans="1:4" outlineLevel="1" x14ac:dyDescent="0.25">
      <c r="A4032" s="194">
        <v>38671</v>
      </c>
      <c r="B4032" s="195">
        <v>1229.01</v>
      </c>
      <c r="C4032" s="196">
        <f t="shared" si="124"/>
        <v>0.99614998054727011</v>
      </c>
      <c r="D4032" s="198">
        <f t="shared" si="125"/>
        <v>-3.8500194527298914E-3</v>
      </c>
    </row>
    <row r="4033" spans="1:4" outlineLevel="1" x14ac:dyDescent="0.25">
      <c r="A4033" s="194">
        <v>38672</v>
      </c>
      <c r="B4033" s="195">
        <v>1231.21</v>
      </c>
      <c r="C4033" s="196">
        <f t="shared" si="124"/>
        <v>1.0017900586651045</v>
      </c>
      <c r="D4033" s="198">
        <f t="shared" si="125"/>
        <v>1.7900586651045103E-3</v>
      </c>
    </row>
    <row r="4034" spans="1:4" outlineLevel="1" x14ac:dyDescent="0.25">
      <c r="A4034" s="194">
        <v>38673</v>
      </c>
      <c r="B4034" s="195">
        <v>1242.8</v>
      </c>
      <c r="C4034" s="196">
        <f t="shared" si="124"/>
        <v>1.0094135037889556</v>
      </c>
      <c r="D4034" s="198">
        <f t="shared" si="125"/>
        <v>9.4135037889555573E-3</v>
      </c>
    </row>
    <row r="4035" spans="1:4" outlineLevel="1" x14ac:dyDescent="0.25">
      <c r="A4035" s="194">
        <v>38674</v>
      </c>
      <c r="B4035" s="195">
        <v>1248.27</v>
      </c>
      <c r="C4035" s="196">
        <f t="shared" si="124"/>
        <v>1.0044013517862891</v>
      </c>
      <c r="D4035" s="198">
        <f t="shared" si="125"/>
        <v>4.4013517862890872E-3</v>
      </c>
    </row>
    <row r="4036" spans="1:4" outlineLevel="1" x14ac:dyDescent="0.25">
      <c r="A4036" s="194">
        <v>38677</v>
      </c>
      <c r="B4036" s="195">
        <v>1254.8499999999999</v>
      </c>
      <c r="C4036" s="196">
        <f t="shared" si="124"/>
        <v>1.0052712954729346</v>
      </c>
      <c r="D4036" s="198">
        <f t="shared" si="125"/>
        <v>5.2712954729345896E-3</v>
      </c>
    </row>
    <row r="4037" spans="1:4" outlineLevel="1" x14ac:dyDescent="0.25">
      <c r="A4037" s="194">
        <v>38678</v>
      </c>
      <c r="B4037" s="195">
        <v>1261.23</v>
      </c>
      <c r="C4037" s="196">
        <f t="shared" si="124"/>
        <v>1.0050842730206799</v>
      </c>
      <c r="D4037" s="198">
        <f t="shared" si="125"/>
        <v>5.0842730206799303E-3</v>
      </c>
    </row>
    <row r="4038" spans="1:4" outlineLevel="1" x14ac:dyDescent="0.25">
      <c r="A4038" s="194">
        <v>38679</v>
      </c>
      <c r="B4038" s="195">
        <v>1265.6099999999999</v>
      </c>
      <c r="C4038" s="196">
        <f t="shared" si="124"/>
        <v>1.0034728003615516</v>
      </c>
      <c r="D4038" s="198">
        <f t="shared" si="125"/>
        <v>3.4728003615516201E-3</v>
      </c>
    </row>
    <row r="4039" spans="1:4" outlineLevel="1" x14ac:dyDescent="0.25">
      <c r="A4039" s="194">
        <v>38681</v>
      </c>
      <c r="B4039" s="195">
        <v>1268.25</v>
      </c>
      <c r="C4039" s="196">
        <f t="shared" si="124"/>
        <v>1.002085950648304</v>
      </c>
      <c r="D4039" s="198">
        <f t="shared" si="125"/>
        <v>2.0859506483039691E-3</v>
      </c>
    </row>
    <row r="4040" spans="1:4" outlineLevel="1" x14ac:dyDescent="0.25">
      <c r="A4040" s="194">
        <v>38684</v>
      </c>
      <c r="B4040" s="195">
        <v>1257.46</v>
      </c>
      <c r="C4040" s="196">
        <f t="shared" si="124"/>
        <v>0.99149221368026808</v>
      </c>
      <c r="D4040" s="198">
        <f t="shared" si="125"/>
        <v>-8.5077863197319248E-3</v>
      </c>
    </row>
    <row r="4041" spans="1:4" outlineLevel="1" x14ac:dyDescent="0.25">
      <c r="A4041" s="194">
        <v>38685</v>
      </c>
      <c r="B4041" s="195">
        <v>1257.48</v>
      </c>
      <c r="C4041" s="196">
        <f t="shared" si="124"/>
        <v>1.0000159050784916</v>
      </c>
      <c r="D4041" s="198">
        <f t="shared" si="125"/>
        <v>1.5905078491584845E-5</v>
      </c>
    </row>
    <row r="4042" spans="1:4" outlineLevel="1" x14ac:dyDescent="0.25">
      <c r="A4042" s="194">
        <v>38686</v>
      </c>
      <c r="B4042" s="195">
        <v>1249.48</v>
      </c>
      <c r="C4042" s="196">
        <f t="shared" si="124"/>
        <v>0.99363806979037439</v>
      </c>
      <c r="D4042" s="198">
        <f t="shared" si="125"/>
        <v>-6.3619302096256103E-3</v>
      </c>
    </row>
    <row r="4043" spans="1:4" outlineLevel="1" x14ac:dyDescent="0.25">
      <c r="A4043" s="194">
        <v>38687</v>
      </c>
      <c r="B4043" s="195">
        <v>1264.67</v>
      </c>
      <c r="C4043" s="196">
        <f t="shared" si="124"/>
        <v>1.0121570573358518</v>
      </c>
      <c r="D4043" s="198">
        <f t="shared" si="125"/>
        <v>1.2157057335851817E-2</v>
      </c>
    </row>
    <row r="4044" spans="1:4" outlineLevel="1" x14ac:dyDescent="0.25">
      <c r="A4044" s="194">
        <v>38688</v>
      </c>
      <c r="B4044" s="195">
        <v>1265.08</v>
      </c>
      <c r="C4044" s="196">
        <f t="shared" si="124"/>
        <v>1.0003241952446091</v>
      </c>
      <c r="D4044" s="198">
        <f t="shared" si="125"/>
        <v>3.2419524460913784E-4</v>
      </c>
    </row>
    <row r="4045" spans="1:4" outlineLevel="1" x14ac:dyDescent="0.25">
      <c r="A4045" s="194">
        <v>38691</v>
      </c>
      <c r="B4045" s="195">
        <v>1262.0899999999999</v>
      </c>
      <c r="C4045" s="196">
        <f t="shared" si="124"/>
        <v>0.99763651310589052</v>
      </c>
      <c r="D4045" s="198">
        <f t="shared" si="125"/>
        <v>-2.3634868941094789E-3</v>
      </c>
    </row>
    <row r="4046" spans="1:4" outlineLevel="1" x14ac:dyDescent="0.25">
      <c r="A4046" s="194">
        <v>38692</v>
      </c>
      <c r="B4046" s="195">
        <v>1263.7</v>
      </c>
      <c r="C4046" s="196">
        <f t="shared" si="124"/>
        <v>1.0012756617990795</v>
      </c>
      <c r="D4046" s="198">
        <f t="shared" si="125"/>
        <v>1.2756617990794528E-3</v>
      </c>
    </row>
    <row r="4047" spans="1:4" outlineLevel="1" x14ac:dyDescent="0.25">
      <c r="A4047" s="194">
        <v>38693</v>
      </c>
      <c r="B4047" s="195">
        <v>1257.3699999999999</v>
      </c>
      <c r="C4047" s="196">
        <f t="shared" si="124"/>
        <v>0.9949908997388619</v>
      </c>
      <c r="D4047" s="198">
        <f t="shared" si="125"/>
        <v>-5.0091002611380997E-3</v>
      </c>
    </row>
    <row r="4048" spans="1:4" outlineLevel="1" x14ac:dyDescent="0.25">
      <c r="A4048" s="194">
        <v>38694</v>
      </c>
      <c r="B4048" s="195">
        <v>1255.8399999999999</v>
      </c>
      <c r="C4048" s="196">
        <f t="shared" si="124"/>
        <v>0.99878317440371567</v>
      </c>
      <c r="D4048" s="198">
        <f t="shared" si="125"/>
        <v>-1.2168255962843322E-3</v>
      </c>
    </row>
    <row r="4049" spans="1:4" outlineLevel="1" x14ac:dyDescent="0.25">
      <c r="A4049" s="194">
        <v>38695</v>
      </c>
      <c r="B4049" s="195">
        <v>1259.3699999999999</v>
      </c>
      <c r="C4049" s="196">
        <f t="shared" si="124"/>
        <v>1.0028108676264491</v>
      </c>
      <c r="D4049" s="198">
        <f t="shared" si="125"/>
        <v>2.8108676264491095E-3</v>
      </c>
    </row>
    <row r="4050" spans="1:4" outlineLevel="1" x14ac:dyDescent="0.25">
      <c r="A4050" s="194">
        <v>38698</v>
      </c>
      <c r="B4050" s="195">
        <v>1260.43</v>
      </c>
      <c r="C4050" s="196">
        <f t="shared" si="124"/>
        <v>1.0008416906866133</v>
      </c>
      <c r="D4050" s="198">
        <f t="shared" si="125"/>
        <v>8.416906866133278E-4</v>
      </c>
    </row>
    <row r="4051" spans="1:4" outlineLevel="1" x14ac:dyDescent="0.25">
      <c r="A4051" s="194">
        <v>38699</v>
      </c>
      <c r="B4051" s="195">
        <v>1267.43</v>
      </c>
      <c r="C4051" s="196">
        <f t="shared" si="124"/>
        <v>1.0055536602588007</v>
      </c>
      <c r="D4051" s="198">
        <f t="shared" si="125"/>
        <v>5.5536602588006634E-3</v>
      </c>
    </row>
    <row r="4052" spans="1:4" outlineLevel="1" x14ac:dyDescent="0.25">
      <c r="A4052" s="194">
        <v>38700</v>
      </c>
      <c r="B4052" s="195">
        <v>1272.74</v>
      </c>
      <c r="C4052" s="196">
        <f t="shared" si="124"/>
        <v>1.0041895804896523</v>
      </c>
      <c r="D4052" s="198">
        <f t="shared" si="125"/>
        <v>4.1895804896523448E-3</v>
      </c>
    </row>
    <row r="4053" spans="1:4" outlineLevel="1" x14ac:dyDescent="0.25">
      <c r="A4053" s="194">
        <v>38701</v>
      </c>
      <c r="B4053" s="195">
        <v>1270.94</v>
      </c>
      <c r="C4053" s="196">
        <f t="shared" si="124"/>
        <v>0.99858572842843007</v>
      </c>
      <c r="D4053" s="198">
        <f t="shared" si="125"/>
        <v>-1.414271571569925E-3</v>
      </c>
    </row>
    <row r="4054" spans="1:4" outlineLevel="1" x14ac:dyDescent="0.25">
      <c r="A4054" s="194">
        <v>38702</v>
      </c>
      <c r="B4054" s="195">
        <v>1267.32</v>
      </c>
      <c r="C4054" s="196">
        <f t="shared" si="124"/>
        <v>0.99715171447904694</v>
      </c>
      <c r="D4054" s="198">
        <f t="shared" si="125"/>
        <v>-2.8482855209530644E-3</v>
      </c>
    </row>
    <row r="4055" spans="1:4" outlineLevel="1" x14ac:dyDescent="0.25">
      <c r="A4055" s="194">
        <v>38705</v>
      </c>
      <c r="B4055" s="195">
        <v>1259.92</v>
      </c>
      <c r="C4055" s="196">
        <f t="shared" si="124"/>
        <v>0.99416090647981581</v>
      </c>
      <c r="D4055" s="198">
        <f t="shared" si="125"/>
        <v>-5.8390935201841909E-3</v>
      </c>
    </row>
    <row r="4056" spans="1:4" outlineLevel="1" x14ac:dyDescent="0.25">
      <c r="A4056" s="194">
        <v>38706</v>
      </c>
      <c r="B4056" s="195">
        <v>1259.6199999999999</v>
      </c>
      <c r="C4056" s="196">
        <f t="shared" si="124"/>
        <v>0.99976188964378676</v>
      </c>
      <c r="D4056" s="198">
        <f t="shared" si="125"/>
        <v>-2.3811035621323917E-4</v>
      </c>
    </row>
    <row r="4057" spans="1:4" outlineLevel="1" x14ac:dyDescent="0.25">
      <c r="A4057" s="194">
        <v>38707</v>
      </c>
      <c r="B4057" s="195">
        <v>1262.79</v>
      </c>
      <c r="C4057" s="196">
        <f t="shared" si="124"/>
        <v>1.0025166320001271</v>
      </c>
      <c r="D4057" s="198">
        <f t="shared" si="125"/>
        <v>2.5166320001270837E-3</v>
      </c>
    </row>
    <row r="4058" spans="1:4" outlineLevel="1" x14ac:dyDescent="0.25">
      <c r="A4058" s="194">
        <v>38708</v>
      </c>
      <c r="B4058" s="195">
        <v>1268.1199999999999</v>
      </c>
      <c r="C4058" s="196">
        <f t="shared" si="124"/>
        <v>1.0042208126450161</v>
      </c>
      <c r="D4058" s="198">
        <f t="shared" si="125"/>
        <v>4.2208126450160588E-3</v>
      </c>
    </row>
    <row r="4059" spans="1:4" outlineLevel="1" x14ac:dyDescent="0.25">
      <c r="A4059" s="194">
        <v>38709</v>
      </c>
      <c r="B4059" s="195">
        <v>1268.6600000000001</v>
      </c>
      <c r="C4059" s="196">
        <f t="shared" si="124"/>
        <v>1.0004258272087816</v>
      </c>
      <c r="D4059" s="198">
        <f t="shared" si="125"/>
        <v>4.2582720878159286E-4</v>
      </c>
    </row>
    <row r="4060" spans="1:4" outlineLevel="1" x14ac:dyDescent="0.25">
      <c r="A4060" s="194">
        <v>38713</v>
      </c>
      <c r="B4060" s="195">
        <v>1256.54</v>
      </c>
      <c r="C4060" s="196">
        <f t="shared" si="124"/>
        <v>0.99044661296170755</v>
      </c>
      <c r="D4060" s="198">
        <f t="shared" si="125"/>
        <v>-9.5533870382924491E-3</v>
      </c>
    </row>
    <row r="4061" spans="1:4" outlineLevel="1" x14ac:dyDescent="0.25">
      <c r="A4061" s="194">
        <v>38714</v>
      </c>
      <c r="B4061" s="195">
        <v>1258.17</v>
      </c>
      <c r="C4061" s="196">
        <f t="shared" ref="C4061:C4124" si="126">B4061/B4060</f>
        <v>1.00129721298168</v>
      </c>
      <c r="D4061" s="198">
        <f t="shared" ref="D4061:D4124" si="127">C4061-1</f>
        <v>1.2972129816799516E-3</v>
      </c>
    </row>
    <row r="4062" spans="1:4" outlineLevel="1" x14ac:dyDescent="0.25">
      <c r="A4062" s="194">
        <v>38715</v>
      </c>
      <c r="B4062" s="195">
        <v>1254.42</v>
      </c>
      <c r="C4062" s="196">
        <f t="shared" si="126"/>
        <v>0.99701948067431267</v>
      </c>
      <c r="D4062" s="198">
        <f t="shared" si="127"/>
        <v>-2.9805193256873252E-3</v>
      </c>
    </row>
    <row r="4063" spans="1:4" outlineLevel="1" x14ac:dyDescent="0.25">
      <c r="A4063" s="194">
        <v>38716</v>
      </c>
      <c r="B4063" s="195">
        <v>1248.29</v>
      </c>
      <c r="C4063" s="196">
        <f t="shared" si="126"/>
        <v>0.99511327944388628</v>
      </c>
      <c r="D4063" s="198">
        <f t="shared" si="127"/>
        <v>-4.8867205561137217E-3</v>
      </c>
    </row>
    <row r="4064" spans="1:4" outlineLevel="1" x14ac:dyDescent="0.25">
      <c r="A4064" s="194">
        <v>38720</v>
      </c>
      <c r="B4064" s="195">
        <v>1268.8</v>
      </c>
      <c r="C4064" s="196">
        <f t="shared" si="126"/>
        <v>1.0164304768923889</v>
      </c>
      <c r="D4064" s="198">
        <f t="shared" si="127"/>
        <v>1.6430476892388857E-2</v>
      </c>
    </row>
    <row r="4065" spans="1:4" outlineLevel="1" x14ac:dyDescent="0.25">
      <c r="A4065" s="194">
        <v>38721</v>
      </c>
      <c r="B4065" s="195">
        <v>1273.46</v>
      </c>
      <c r="C4065" s="196">
        <f t="shared" si="126"/>
        <v>1.0036727616645651</v>
      </c>
      <c r="D4065" s="198">
        <f t="shared" si="127"/>
        <v>3.672761664565094E-3</v>
      </c>
    </row>
    <row r="4066" spans="1:4" outlineLevel="1" x14ac:dyDescent="0.25">
      <c r="A4066" s="194">
        <v>38722</v>
      </c>
      <c r="B4066" s="195">
        <v>1273.48</v>
      </c>
      <c r="C4066" s="196">
        <f t="shared" si="126"/>
        <v>1.0000157052439809</v>
      </c>
      <c r="D4066" s="198">
        <f t="shared" si="127"/>
        <v>1.5705243980868033E-5</v>
      </c>
    </row>
    <row r="4067" spans="1:4" outlineLevel="1" x14ac:dyDescent="0.25">
      <c r="A4067" s="194">
        <v>38723</v>
      </c>
      <c r="B4067" s="195">
        <v>1285.45</v>
      </c>
      <c r="C4067" s="196">
        <f t="shared" si="126"/>
        <v>1.009399440902095</v>
      </c>
      <c r="D4067" s="198">
        <f t="shared" si="127"/>
        <v>9.3994409020949909E-3</v>
      </c>
    </row>
    <row r="4068" spans="1:4" outlineLevel="1" x14ac:dyDescent="0.25">
      <c r="A4068" s="194">
        <v>38726</v>
      </c>
      <c r="B4068" s="195">
        <v>1290.1500000000001</v>
      </c>
      <c r="C4068" s="196">
        <f t="shared" si="126"/>
        <v>1.003656307129799</v>
      </c>
      <c r="D4068" s="198">
        <f t="shared" si="127"/>
        <v>3.6563071297990302E-3</v>
      </c>
    </row>
    <row r="4069" spans="1:4" outlineLevel="1" x14ac:dyDescent="0.25">
      <c r="A4069" s="194">
        <v>38727</v>
      </c>
      <c r="B4069" s="195">
        <v>1289.69</v>
      </c>
      <c r="C4069" s="196">
        <f t="shared" si="126"/>
        <v>0.99964345231174667</v>
      </c>
      <c r="D4069" s="198">
        <f t="shared" si="127"/>
        <v>-3.5654768825332805E-4</v>
      </c>
    </row>
    <row r="4070" spans="1:4" outlineLevel="1" x14ac:dyDescent="0.25">
      <c r="A4070" s="194">
        <v>38728</v>
      </c>
      <c r="B4070" s="195">
        <v>1294.18</v>
      </c>
      <c r="C4070" s="196">
        <f t="shared" si="126"/>
        <v>1.0034814567841885</v>
      </c>
      <c r="D4070" s="198">
        <f t="shared" si="127"/>
        <v>3.4814567841885413E-3</v>
      </c>
    </row>
    <row r="4071" spans="1:4" outlineLevel="1" x14ac:dyDescent="0.25">
      <c r="A4071" s="194">
        <v>38729</v>
      </c>
      <c r="B4071" s="195">
        <v>1286.06</v>
      </c>
      <c r="C4071" s="196">
        <f t="shared" si="126"/>
        <v>0.99372575684989717</v>
      </c>
      <c r="D4071" s="198">
        <f t="shared" si="127"/>
        <v>-6.2742431501028317E-3</v>
      </c>
    </row>
    <row r="4072" spans="1:4" outlineLevel="1" x14ac:dyDescent="0.25">
      <c r="A4072" s="194">
        <v>38730</v>
      </c>
      <c r="B4072" s="195">
        <v>1287.6099999999999</v>
      </c>
      <c r="C4072" s="196">
        <f t="shared" si="126"/>
        <v>1.0012052314822013</v>
      </c>
      <c r="D4072" s="198">
        <f t="shared" si="127"/>
        <v>1.2052314822013077E-3</v>
      </c>
    </row>
    <row r="4073" spans="1:4" outlineLevel="1" x14ac:dyDescent="0.25">
      <c r="A4073" s="194">
        <v>38734</v>
      </c>
      <c r="B4073" s="195">
        <v>1283.03</v>
      </c>
      <c r="C4073" s="196">
        <f t="shared" si="126"/>
        <v>0.99644302234372217</v>
      </c>
      <c r="D4073" s="198">
        <f t="shared" si="127"/>
        <v>-3.5569776562778266E-3</v>
      </c>
    </row>
    <row r="4074" spans="1:4" outlineLevel="1" x14ac:dyDescent="0.25">
      <c r="A4074" s="194">
        <v>38735</v>
      </c>
      <c r="B4074" s="195">
        <v>1277.93</v>
      </c>
      <c r="C4074" s="196">
        <f t="shared" si="126"/>
        <v>0.99602503448867141</v>
      </c>
      <c r="D4074" s="198">
        <f t="shared" si="127"/>
        <v>-3.9749655113285876E-3</v>
      </c>
    </row>
    <row r="4075" spans="1:4" outlineLevel="1" x14ac:dyDescent="0.25">
      <c r="A4075" s="194">
        <v>38736</v>
      </c>
      <c r="B4075" s="195">
        <v>1285.04</v>
      </c>
      <c r="C4075" s="196">
        <f t="shared" si="126"/>
        <v>1.0055636850218712</v>
      </c>
      <c r="D4075" s="198">
        <f t="shared" si="127"/>
        <v>5.5636850218712119E-3</v>
      </c>
    </row>
    <row r="4076" spans="1:4" outlineLevel="1" x14ac:dyDescent="0.25">
      <c r="A4076" s="194">
        <v>38737</v>
      </c>
      <c r="B4076" s="195">
        <v>1261.49</v>
      </c>
      <c r="C4076" s="196">
        <f t="shared" si="126"/>
        <v>0.9816737222187637</v>
      </c>
      <c r="D4076" s="198">
        <f t="shared" si="127"/>
        <v>-1.83262777812363E-2</v>
      </c>
    </row>
    <row r="4077" spans="1:4" outlineLevel="1" x14ac:dyDescent="0.25">
      <c r="A4077" s="194">
        <v>38740</v>
      </c>
      <c r="B4077" s="195">
        <v>1263.82</v>
      </c>
      <c r="C4077" s="196">
        <f t="shared" si="126"/>
        <v>1.0018470221721931</v>
      </c>
      <c r="D4077" s="198">
        <f t="shared" si="127"/>
        <v>1.8470221721931246E-3</v>
      </c>
    </row>
    <row r="4078" spans="1:4" outlineLevel="1" x14ac:dyDescent="0.25">
      <c r="A4078" s="194">
        <v>38741</v>
      </c>
      <c r="B4078" s="195">
        <v>1266.8599999999999</v>
      </c>
      <c r="C4078" s="196">
        <f t="shared" si="126"/>
        <v>1.0024054058331091</v>
      </c>
      <c r="D4078" s="198">
        <f t="shared" si="127"/>
        <v>2.4054058331091088E-3</v>
      </c>
    </row>
    <row r="4079" spans="1:4" outlineLevel="1" x14ac:dyDescent="0.25">
      <c r="A4079" s="194">
        <v>38742</v>
      </c>
      <c r="B4079" s="195">
        <v>1264.68</v>
      </c>
      <c r="C4079" s="196">
        <f t="shared" si="126"/>
        <v>0.99827921001531361</v>
      </c>
      <c r="D4079" s="198">
        <f t="shared" si="127"/>
        <v>-1.7207899846863883E-3</v>
      </c>
    </row>
    <row r="4080" spans="1:4" outlineLevel="1" x14ac:dyDescent="0.25">
      <c r="A4080" s="194">
        <v>38743</v>
      </c>
      <c r="B4080" s="195">
        <v>1273.83</v>
      </c>
      <c r="C4080" s="196">
        <f t="shared" si="126"/>
        <v>1.0072350317866969</v>
      </c>
      <c r="D4080" s="198">
        <f t="shared" si="127"/>
        <v>7.2350317866969327E-3</v>
      </c>
    </row>
    <row r="4081" spans="1:4" outlineLevel="1" x14ac:dyDescent="0.25">
      <c r="A4081" s="194">
        <v>38744</v>
      </c>
      <c r="B4081" s="195">
        <v>1283.72</v>
      </c>
      <c r="C4081" s="196">
        <f t="shared" si="126"/>
        <v>1.0077639873452502</v>
      </c>
      <c r="D4081" s="198">
        <f t="shared" si="127"/>
        <v>7.7639873452501895E-3</v>
      </c>
    </row>
    <row r="4082" spans="1:4" outlineLevel="1" x14ac:dyDescent="0.25">
      <c r="A4082" s="194">
        <v>38747</v>
      </c>
      <c r="B4082" s="195">
        <v>1285.19</v>
      </c>
      <c r="C4082" s="196">
        <f t="shared" si="126"/>
        <v>1.0011451095254418</v>
      </c>
      <c r="D4082" s="198">
        <f t="shared" si="127"/>
        <v>1.1451095254417787E-3</v>
      </c>
    </row>
    <row r="4083" spans="1:4" outlineLevel="1" x14ac:dyDescent="0.25">
      <c r="A4083" s="194">
        <v>38748</v>
      </c>
      <c r="B4083" s="195">
        <v>1280.08</v>
      </c>
      <c r="C4083" s="196">
        <f t="shared" si="126"/>
        <v>0.99602393420428093</v>
      </c>
      <c r="D4083" s="198">
        <f t="shared" si="127"/>
        <v>-3.9760657957190748E-3</v>
      </c>
    </row>
    <row r="4084" spans="1:4" outlineLevel="1" x14ac:dyDescent="0.25">
      <c r="A4084" s="194">
        <v>38749</v>
      </c>
      <c r="B4084" s="195">
        <v>1282.46</v>
      </c>
      <c r="C4084" s="196">
        <f t="shared" si="126"/>
        <v>1.0018592587963253</v>
      </c>
      <c r="D4084" s="198">
        <f t="shared" si="127"/>
        <v>1.8592587963253138E-3</v>
      </c>
    </row>
    <row r="4085" spans="1:4" outlineLevel="1" x14ac:dyDescent="0.25">
      <c r="A4085" s="194">
        <v>38750</v>
      </c>
      <c r="B4085" s="195">
        <v>1270.8399999999999</v>
      </c>
      <c r="C4085" s="196">
        <f t="shared" si="126"/>
        <v>0.99093928855480862</v>
      </c>
      <c r="D4085" s="198">
        <f t="shared" si="127"/>
        <v>-9.0607114451913828E-3</v>
      </c>
    </row>
    <row r="4086" spans="1:4" outlineLevel="1" x14ac:dyDescent="0.25">
      <c r="A4086" s="194">
        <v>38751</v>
      </c>
      <c r="B4086" s="195">
        <v>1264.03</v>
      </c>
      <c r="C4086" s="196">
        <f t="shared" si="126"/>
        <v>0.99464133958641532</v>
      </c>
      <c r="D4086" s="198">
        <f t="shared" si="127"/>
        <v>-5.3586604135846816E-3</v>
      </c>
    </row>
    <row r="4087" spans="1:4" outlineLevel="1" x14ac:dyDescent="0.25">
      <c r="A4087" s="194">
        <v>38754</v>
      </c>
      <c r="B4087" s="195">
        <v>1265.02</v>
      </c>
      <c r="C4087" s="196">
        <f t="shared" si="126"/>
        <v>1.0007832092592739</v>
      </c>
      <c r="D4087" s="198">
        <f t="shared" si="127"/>
        <v>7.8320925927388707E-4</v>
      </c>
    </row>
    <row r="4088" spans="1:4" outlineLevel="1" x14ac:dyDescent="0.25">
      <c r="A4088" s="194">
        <v>38755</v>
      </c>
      <c r="B4088" s="195">
        <v>1254.78</v>
      </c>
      <c r="C4088" s="196">
        <f t="shared" si="126"/>
        <v>0.99190526631990006</v>
      </c>
      <c r="D4088" s="198">
        <f t="shared" si="127"/>
        <v>-8.0947336800999414E-3</v>
      </c>
    </row>
    <row r="4089" spans="1:4" outlineLevel="1" x14ac:dyDescent="0.25">
      <c r="A4089" s="194">
        <v>38756</v>
      </c>
      <c r="B4089" s="195">
        <v>1265.6500000000001</v>
      </c>
      <c r="C4089" s="196">
        <f t="shared" si="126"/>
        <v>1.0086628731729865</v>
      </c>
      <c r="D4089" s="198">
        <f t="shared" si="127"/>
        <v>8.6628731729865294E-3</v>
      </c>
    </row>
    <row r="4090" spans="1:4" outlineLevel="1" x14ac:dyDescent="0.25">
      <c r="A4090" s="194">
        <v>38757</v>
      </c>
      <c r="B4090" s="195">
        <v>1263.78</v>
      </c>
      <c r="C4090" s="196">
        <f t="shared" si="126"/>
        <v>0.99852249832102069</v>
      </c>
      <c r="D4090" s="198">
        <f t="shared" si="127"/>
        <v>-1.4775016789793094E-3</v>
      </c>
    </row>
    <row r="4091" spans="1:4" outlineLevel="1" x14ac:dyDescent="0.25">
      <c r="A4091" s="194">
        <v>38758</v>
      </c>
      <c r="B4091" s="195">
        <v>1266.99</v>
      </c>
      <c r="C4091" s="196">
        <f t="shared" si="126"/>
        <v>1.0025399990504678</v>
      </c>
      <c r="D4091" s="198">
        <f t="shared" si="127"/>
        <v>2.5399990504677561E-3</v>
      </c>
    </row>
    <row r="4092" spans="1:4" outlineLevel="1" x14ac:dyDescent="0.25">
      <c r="A4092" s="194">
        <v>38761</v>
      </c>
      <c r="B4092" s="195">
        <v>1262.8599999999999</v>
      </c>
      <c r="C4092" s="196">
        <f t="shared" si="126"/>
        <v>0.99674030576405492</v>
      </c>
      <c r="D4092" s="198">
        <f t="shared" si="127"/>
        <v>-3.2596942359450765E-3</v>
      </c>
    </row>
    <row r="4093" spans="1:4" outlineLevel="1" x14ac:dyDescent="0.25">
      <c r="A4093" s="194">
        <v>38762</v>
      </c>
      <c r="B4093" s="195">
        <v>1275.53</v>
      </c>
      <c r="C4093" s="196">
        <f t="shared" si="126"/>
        <v>1.0100327827312607</v>
      </c>
      <c r="D4093" s="198">
        <f t="shared" si="127"/>
        <v>1.0032782731260736E-2</v>
      </c>
    </row>
    <row r="4094" spans="1:4" outlineLevel="1" x14ac:dyDescent="0.25">
      <c r="A4094" s="194">
        <v>38763</v>
      </c>
      <c r="B4094" s="195">
        <v>1280</v>
      </c>
      <c r="C4094" s="196">
        <f t="shared" si="126"/>
        <v>1.0035044256113146</v>
      </c>
      <c r="D4094" s="198">
        <f t="shared" si="127"/>
        <v>3.5044256113145877E-3</v>
      </c>
    </row>
    <row r="4095" spans="1:4" outlineLevel="1" x14ac:dyDescent="0.25">
      <c r="A4095" s="194">
        <v>38764</v>
      </c>
      <c r="B4095" s="195">
        <v>1289.3800000000001</v>
      </c>
      <c r="C4095" s="196">
        <f t="shared" si="126"/>
        <v>1.0073281250000001</v>
      </c>
      <c r="D4095" s="198">
        <f t="shared" si="127"/>
        <v>7.3281250000001297E-3</v>
      </c>
    </row>
    <row r="4096" spans="1:4" outlineLevel="1" x14ac:dyDescent="0.25">
      <c r="A4096" s="194">
        <v>38765</v>
      </c>
      <c r="B4096" s="195">
        <v>1287.24</v>
      </c>
      <c r="C4096" s="196">
        <f t="shared" si="126"/>
        <v>0.9983402875800772</v>
      </c>
      <c r="D4096" s="198">
        <f t="shared" si="127"/>
        <v>-1.6597124199227986E-3</v>
      </c>
    </row>
    <row r="4097" spans="1:4" outlineLevel="1" x14ac:dyDescent="0.25">
      <c r="A4097" s="194">
        <v>38769</v>
      </c>
      <c r="B4097" s="195">
        <v>1283.03</v>
      </c>
      <c r="C4097" s="196">
        <f t="shared" si="126"/>
        <v>0.99672943662409497</v>
      </c>
      <c r="D4097" s="198">
        <f t="shared" si="127"/>
        <v>-3.2705633759050334E-3</v>
      </c>
    </row>
    <row r="4098" spans="1:4" outlineLevel="1" x14ac:dyDescent="0.25">
      <c r="A4098" s="194">
        <v>38770</v>
      </c>
      <c r="B4098" s="195">
        <v>1292.67</v>
      </c>
      <c r="C4098" s="196">
        <f t="shared" si="126"/>
        <v>1.0075134642214134</v>
      </c>
      <c r="D4098" s="198">
        <f t="shared" si="127"/>
        <v>7.5134642214134129E-3</v>
      </c>
    </row>
    <row r="4099" spans="1:4" outlineLevel="1" x14ac:dyDescent="0.25">
      <c r="A4099" s="194">
        <v>38771</v>
      </c>
      <c r="B4099" s="195">
        <v>1287.79</v>
      </c>
      <c r="C4099" s="196">
        <f t="shared" si="126"/>
        <v>0.9962248679090564</v>
      </c>
      <c r="D4099" s="198">
        <f t="shared" si="127"/>
        <v>-3.7751320909436004E-3</v>
      </c>
    </row>
    <row r="4100" spans="1:4" outlineLevel="1" x14ac:dyDescent="0.25">
      <c r="A4100" s="194">
        <v>38772</v>
      </c>
      <c r="B4100" s="195">
        <v>1289.43</v>
      </c>
      <c r="C4100" s="196">
        <f t="shared" si="126"/>
        <v>1.001273499561264</v>
      </c>
      <c r="D4100" s="198">
        <f t="shared" si="127"/>
        <v>1.273499561263991E-3</v>
      </c>
    </row>
    <row r="4101" spans="1:4" outlineLevel="1" x14ac:dyDescent="0.25">
      <c r="A4101" s="194">
        <v>38775</v>
      </c>
      <c r="B4101" s="195">
        <v>1294.1199999999999</v>
      </c>
      <c r="C4101" s="196">
        <f t="shared" si="126"/>
        <v>1.00363726607881</v>
      </c>
      <c r="D4101" s="198">
        <f t="shared" si="127"/>
        <v>3.6372660788099864E-3</v>
      </c>
    </row>
    <row r="4102" spans="1:4" outlineLevel="1" x14ac:dyDescent="0.25">
      <c r="A4102" s="194">
        <v>38776</v>
      </c>
      <c r="B4102" s="195">
        <v>1280.6600000000001</v>
      </c>
      <c r="C4102" s="196">
        <f t="shared" si="126"/>
        <v>0.98959910981980048</v>
      </c>
      <c r="D4102" s="198">
        <f t="shared" si="127"/>
        <v>-1.0400890180199518E-2</v>
      </c>
    </row>
    <row r="4103" spans="1:4" outlineLevel="1" x14ac:dyDescent="0.25">
      <c r="A4103" s="194">
        <v>38777</v>
      </c>
      <c r="B4103" s="195">
        <v>1291.24</v>
      </c>
      <c r="C4103" s="196">
        <f t="shared" si="126"/>
        <v>1.0082613652335515</v>
      </c>
      <c r="D4103" s="198">
        <f t="shared" si="127"/>
        <v>8.2613652335514765E-3</v>
      </c>
    </row>
    <row r="4104" spans="1:4" outlineLevel="1" x14ac:dyDescent="0.25">
      <c r="A4104" s="194">
        <v>38778</v>
      </c>
      <c r="B4104" s="195">
        <v>1289.1400000000001</v>
      </c>
      <c r="C4104" s="196">
        <f t="shared" si="126"/>
        <v>0.99837365633034925</v>
      </c>
      <c r="D4104" s="198">
        <f t="shared" si="127"/>
        <v>-1.6263436696507538E-3</v>
      </c>
    </row>
    <row r="4105" spans="1:4" outlineLevel="1" x14ac:dyDescent="0.25">
      <c r="A4105" s="194">
        <v>38779</v>
      </c>
      <c r="B4105" s="195">
        <v>1287.23</v>
      </c>
      <c r="C4105" s="196">
        <f t="shared" si="126"/>
        <v>0.99851839210636539</v>
      </c>
      <c r="D4105" s="198">
        <f t="shared" si="127"/>
        <v>-1.4816078936346067E-3</v>
      </c>
    </row>
    <row r="4106" spans="1:4" outlineLevel="1" x14ac:dyDescent="0.25">
      <c r="A4106" s="194">
        <v>38782</v>
      </c>
      <c r="B4106" s="195">
        <v>1278.26</v>
      </c>
      <c r="C4106" s="196">
        <f t="shared" si="126"/>
        <v>0.99303154836354024</v>
      </c>
      <c r="D4106" s="198">
        <f t="shared" si="127"/>
        <v>-6.9684516364597604E-3</v>
      </c>
    </row>
    <row r="4107" spans="1:4" outlineLevel="1" x14ac:dyDescent="0.25">
      <c r="A4107" s="194">
        <v>38783</v>
      </c>
      <c r="B4107" s="195">
        <v>1275.8800000000001</v>
      </c>
      <c r="C4107" s="196">
        <f t="shared" si="126"/>
        <v>0.99813809397149256</v>
      </c>
      <c r="D4107" s="198">
        <f t="shared" si="127"/>
        <v>-1.8619060285074429E-3</v>
      </c>
    </row>
    <row r="4108" spans="1:4" outlineLevel="1" x14ac:dyDescent="0.25">
      <c r="A4108" s="194">
        <v>38784</v>
      </c>
      <c r="B4108" s="195">
        <v>1278.47</v>
      </c>
      <c r="C4108" s="196">
        <f t="shared" si="126"/>
        <v>1.0020299714706711</v>
      </c>
      <c r="D4108" s="198">
        <f t="shared" si="127"/>
        <v>2.029971470671077E-3</v>
      </c>
    </row>
    <row r="4109" spans="1:4" outlineLevel="1" x14ac:dyDescent="0.25">
      <c r="A4109" s="194">
        <v>38785</v>
      </c>
      <c r="B4109" s="195">
        <v>1272.23</v>
      </c>
      <c r="C4109" s="196">
        <f t="shared" si="126"/>
        <v>0.99511916587796345</v>
      </c>
      <c r="D4109" s="198">
        <f t="shared" si="127"/>
        <v>-4.8808341220365481E-3</v>
      </c>
    </row>
    <row r="4110" spans="1:4" outlineLevel="1" x14ac:dyDescent="0.25">
      <c r="A4110" s="194">
        <v>38786</v>
      </c>
      <c r="B4110" s="195">
        <v>1281.42</v>
      </c>
      <c r="C4110" s="196">
        <f t="shared" si="126"/>
        <v>1.0072235366246669</v>
      </c>
      <c r="D4110" s="198">
        <f t="shared" si="127"/>
        <v>7.2235366246669042E-3</v>
      </c>
    </row>
    <row r="4111" spans="1:4" outlineLevel="1" x14ac:dyDescent="0.25">
      <c r="A4111" s="194">
        <v>38789</v>
      </c>
      <c r="B4111" s="195">
        <v>1284.1300000000001</v>
      </c>
      <c r="C4111" s="196">
        <f t="shared" si="126"/>
        <v>1.0021148413478798</v>
      </c>
      <c r="D4111" s="198">
        <f t="shared" si="127"/>
        <v>2.114841347879759E-3</v>
      </c>
    </row>
    <row r="4112" spans="1:4" outlineLevel="1" x14ac:dyDescent="0.25">
      <c r="A4112" s="194">
        <v>38790</v>
      </c>
      <c r="B4112" s="195">
        <v>1297.48</v>
      </c>
      <c r="C4112" s="196">
        <f t="shared" si="126"/>
        <v>1.0103961436926168</v>
      </c>
      <c r="D4112" s="198">
        <f t="shared" si="127"/>
        <v>1.0396143692616766E-2</v>
      </c>
    </row>
    <row r="4113" spans="1:4" outlineLevel="1" x14ac:dyDescent="0.25">
      <c r="A4113" s="194">
        <v>38791</v>
      </c>
      <c r="B4113" s="195">
        <v>1303.02</v>
      </c>
      <c r="C4113" s="196">
        <f t="shared" si="126"/>
        <v>1.0042698153343403</v>
      </c>
      <c r="D4113" s="198">
        <f t="shared" si="127"/>
        <v>4.2698153343403433E-3</v>
      </c>
    </row>
    <row r="4114" spans="1:4" outlineLevel="1" x14ac:dyDescent="0.25">
      <c r="A4114" s="194">
        <v>38792</v>
      </c>
      <c r="B4114" s="195">
        <v>1305.33</v>
      </c>
      <c r="C4114" s="196">
        <f t="shared" si="126"/>
        <v>1.0017728047152001</v>
      </c>
      <c r="D4114" s="198">
        <f t="shared" si="127"/>
        <v>1.772804715200138E-3</v>
      </c>
    </row>
    <row r="4115" spans="1:4" outlineLevel="1" x14ac:dyDescent="0.25">
      <c r="A4115" s="194">
        <v>38793</v>
      </c>
      <c r="B4115" s="195">
        <v>1307.25</v>
      </c>
      <c r="C4115" s="196">
        <f t="shared" si="126"/>
        <v>1.0014708924180094</v>
      </c>
      <c r="D4115" s="198">
        <f t="shared" si="127"/>
        <v>1.4708924180093508E-3</v>
      </c>
    </row>
    <row r="4116" spans="1:4" outlineLevel="1" x14ac:dyDescent="0.25">
      <c r="A4116" s="194">
        <v>38796</v>
      </c>
      <c r="B4116" s="195">
        <v>1305.08</v>
      </c>
      <c r="C4116" s="196">
        <f t="shared" si="126"/>
        <v>0.99834002677376166</v>
      </c>
      <c r="D4116" s="198">
        <f t="shared" si="127"/>
        <v>-1.6599732262383426E-3</v>
      </c>
    </row>
    <row r="4117" spans="1:4" outlineLevel="1" x14ac:dyDescent="0.25">
      <c r="A4117" s="194">
        <v>38797</v>
      </c>
      <c r="B4117" s="195">
        <v>1297.23</v>
      </c>
      <c r="C4117" s="196">
        <f t="shared" si="126"/>
        <v>0.99398504306249436</v>
      </c>
      <c r="D4117" s="198">
        <f t="shared" si="127"/>
        <v>-6.0149569375056444E-3</v>
      </c>
    </row>
    <row r="4118" spans="1:4" outlineLevel="1" x14ac:dyDescent="0.25">
      <c r="A4118" s="194">
        <v>38798</v>
      </c>
      <c r="B4118" s="195">
        <v>1305.04</v>
      </c>
      <c r="C4118" s="196">
        <f t="shared" si="126"/>
        <v>1.0060205206478419</v>
      </c>
      <c r="D4118" s="198">
        <f t="shared" si="127"/>
        <v>6.0205206478418649E-3</v>
      </c>
    </row>
    <row r="4119" spans="1:4" outlineLevel="1" x14ac:dyDescent="0.25">
      <c r="A4119" s="194">
        <v>38799</v>
      </c>
      <c r="B4119" s="195">
        <v>1301.67</v>
      </c>
      <c r="C4119" s="196">
        <f t="shared" si="126"/>
        <v>0.99741770367191818</v>
      </c>
      <c r="D4119" s="198">
        <f t="shared" si="127"/>
        <v>-2.5822963280818234E-3</v>
      </c>
    </row>
    <row r="4120" spans="1:4" outlineLevel="1" x14ac:dyDescent="0.25">
      <c r="A4120" s="194">
        <v>38800</v>
      </c>
      <c r="B4120" s="195">
        <v>1302.95</v>
      </c>
      <c r="C4120" s="196">
        <f t="shared" si="126"/>
        <v>1.0009833521553082</v>
      </c>
      <c r="D4120" s="198">
        <f t="shared" si="127"/>
        <v>9.8335215530820363E-4</v>
      </c>
    </row>
    <row r="4121" spans="1:4" outlineLevel="1" x14ac:dyDescent="0.25">
      <c r="A4121" s="194">
        <v>38803</v>
      </c>
      <c r="B4121" s="195">
        <v>1301.6099999999999</v>
      </c>
      <c r="C4121" s="196">
        <f t="shared" si="126"/>
        <v>0.99897156452665092</v>
      </c>
      <c r="D4121" s="198">
        <f t="shared" si="127"/>
        <v>-1.0284354733490764E-3</v>
      </c>
    </row>
    <row r="4122" spans="1:4" outlineLevel="1" x14ac:dyDescent="0.25">
      <c r="A4122" s="194">
        <v>38804</v>
      </c>
      <c r="B4122" s="195">
        <v>1293.23</v>
      </c>
      <c r="C4122" s="196">
        <f t="shared" si="126"/>
        <v>0.99356181959265844</v>
      </c>
      <c r="D4122" s="198">
        <f t="shared" si="127"/>
        <v>-6.4381804073415649E-3</v>
      </c>
    </row>
    <row r="4123" spans="1:4" outlineLevel="1" x14ac:dyDescent="0.25">
      <c r="A4123" s="194">
        <v>38805</v>
      </c>
      <c r="B4123" s="195">
        <v>1302.8900000000001</v>
      </c>
      <c r="C4123" s="196">
        <f t="shared" si="126"/>
        <v>1.0074696689683971</v>
      </c>
      <c r="D4123" s="198">
        <f t="shared" si="127"/>
        <v>7.4696689683970696E-3</v>
      </c>
    </row>
    <row r="4124" spans="1:4" outlineLevel="1" x14ac:dyDescent="0.25">
      <c r="A4124" s="194">
        <v>38806</v>
      </c>
      <c r="B4124" s="195">
        <v>1300.25</v>
      </c>
      <c r="C4124" s="196">
        <f t="shared" si="126"/>
        <v>0.99797373531149969</v>
      </c>
      <c r="D4124" s="198">
        <f t="shared" si="127"/>
        <v>-2.0262646885003122E-3</v>
      </c>
    </row>
    <row r="4125" spans="1:4" outlineLevel="1" x14ac:dyDescent="0.25">
      <c r="A4125" s="194">
        <v>38807</v>
      </c>
      <c r="B4125" s="195">
        <v>1294.8699999999999</v>
      </c>
      <c r="C4125" s="196">
        <f t="shared" ref="C4125:C4188" si="128">B4125/B4124</f>
        <v>0.99586233416650638</v>
      </c>
      <c r="D4125" s="198">
        <f t="shared" ref="D4125:D4188" si="129">C4125-1</f>
        <v>-4.13766583349362E-3</v>
      </c>
    </row>
    <row r="4126" spans="1:4" outlineLevel="1" x14ac:dyDescent="0.25">
      <c r="A4126" s="194">
        <v>38810</v>
      </c>
      <c r="B4126" s="195">
        <v>1297.81</v>
      </c>
      <c r="C4126" s="196">
        <f t="shared" si="128"/>
        <v>1.0022704981967303</v>
      </c>
      <c r="D4126" s="198">
        <f t="shared" si="129"/>
        <v>2.2704981967303084E-3</v>
      </c>
    </row>
    <row r="4127" spans="1:4" outlineLevel="1" x14ac:dyDescent="0.25">
      <c r="A4127" s="194">
        <v>38811</v>
      </c>
      <c r="B4127" s="195">
        <v>1305.93</v>
      </c>
      <c r="C4127" s="196">
        <f t="shared" si="128"/>
        <v>1.0062566939690711</v>
      </c>
      <c r="D4127" s="198">
        <f t="shared" si="129"/>
        <v>6.2566939690711365E-3</v>
      </c>
    </row>
    <row r="4128" spans="1:4" outlineLevel="1" x14ac:dyDescent="0.25">
      <c r="A4128" s="194">
        <v>38812</v>
      </c>
      <c r="B4128" s="195">
        <v>1311.56</v>
      </c>
      <c r="C4128" s="196">
        <f t="shared" si="128"/>
        <v>1.0043111039642247</v>
      </c>
      <c r="D4128" s="198">
        <f t="shared" si="129"/>
        <v>4.3111039642247384E-3</v>
      </c>
    </row>
    <row r="4129" spans="1:4" outlineLevel="1" x14ac:dyDescent="0.25">
      <c r="A4129" s="194">
        <v>38813</v>
      </c>
      <c r="B4129" s="195">
        <v>1309.04</v>
      </c>
      <c r="C4129" s="196">
        <f t="shared" si="128"/>
        <v>0.99807862392875657</v>
      </c>
      <c r="D4129" s="198">
        <f t="shared" si="129"/>
        <v>-1.9213760712434302E-3</v>
      </c>
    </row>
    <row r="4130" spans="1:4" outlineLevel="1" x14ac:dyDescent="0.25">
      <c r="A4130" s="194">
        <v>38814</v>
      </c>
      <c r="B4130" s="195">
        <v>1295.5</v>
      </c>
      <c r="C4130" s="196">
        <f t="shared" si="128"/>
        <v>0.98965654219886334</v>
      </c>
      <c r="D4130" s="198">
        <f t="shared" si="129"/>
        <v>-1.0343457801136657E-2</v>
      </c>
    </row>
    <row r="4131" spans="1:4" outlineLevel="1" x14ac:dyDescent="0.25">
      <c r="A4131" s="194">
        <v>38817</v>
      </c>
      <c r="B4131" s="195">
        <v>1296.6199999999999</v>
      </c>
      <c r="C4131" s="196">
        <f t="shared" si="128"/>
        <v>1.0008645310690851</v>
      </c>
      <c r="D4131" s="198">
        <f t="shared" si="129"/>
        <v>8.6453106908512822E-4</v>
      </c>
    </row>
    <row r="4132" spans="1:4" outlineLevel="1" x14ac:dyDescent="0.25">
      <c r="A4132" s="194">
        <v>38818</v>
      </c>
      <c r="B4132" s="195">
        <v>1286.57</v>
      </c>
      <c r="C4132" s="196">
        <f t="shared" si="128"/>
        <v>0.99224907837300058</v>
      </c>
      <c r="D4132" s="198">
        <f t="shared" si="129"/>
        <v>-7.7509216269994186E-3</v>
      </c>
    </row>
    <row r="4133" spans="1:4" outlineLevel="1" x14ac:dyDescent="0.25">
      <c r="A4133" s="194">
        <v>38819</v>
      </c>
      <c r="B4133" s="195">
        <v>1288.1199999999999</v>
      </c>
      <c r="C4133" s="196">
        <f t="shared" si="128"/>
        <v>1.0012047537250208</v>
      </c>
      <c r="D4133" s="198">
        <f t="shared" si="129"/>
        <v>1.204753725020824E-3</v>
      </c>
    </row>
    <row r="4134" spans="1:4" outlineLevel="1" x14ac:dyDescent="0.25">
      <c r="A4134" s="194">
        <v>38820</v>
      </c>
      <c r="B4134" s="195">
        <v>1289.1199999999999</v>
      </c>
      <c r="C4134" s="196">
        <f t="shared" si="128"/>
        <v>1.0007763251870945</v>
      </c>
      <c r="D4134" s="198">
        <f t="shared" si="129"/>
        <v>7.7632518709447318E-4</v>
      </c>
    </row>
    <row r="4135" spans="1:4" outlineLevel="1" x14ac:dyDescent="0.25">
      <c r="A4135" s="194">
        <v>38824</v>
      </c>
      <c r="B4135" s="195">
        <v>1285.33</v>
      </c>
      <c r="C4135" s="196">
        <f t="shared" si="128"/>
        <v>0.99706000992925414</v>
      </c>
      <c r="D4135" s="198">
        <f t="shared" si="129"/>
        <v>-2.9399900707458571E-3</v>
      </c>
    </row>
    <row r="4136" spans="1:4" outlineLevel="1" x14ac:dyDescent="0.25">
      <c r="A4136" s="194">
        <v>38825</v>
      </c>
      <c r="B4136" s="195">
        <v>1307.28</v>
      </c>
      <c r="C4136" s="196">
        <f t="shared" si="128"/>
        <v>1.0170773264453488</v>
      </c>
      <c r="D4136" s="198">
        <f t="shared" si="129"/>
        <v>1.7077326445348762E-2</v>
      </c>
    </row>
    <row r="4137" spans="1:4" outlineLevel="1" x14ac:dyDescent="0.25">
      <c r="A4137" s="194">
        <v>38826</v>
      </c>
      <c r="B4137" s="195">
        <v>1309.93</v>
      </c>
      <c r="C4137" s="196">
        <f t="shared" si="128"/>
        <v>1.0020271097240072</v>
      </c>
      <c r="D4137" s="198">
        <f t="shared" si="129"/>
        <v>2.0271097240072145E-3</v>
      </c>
    </row>
    <row r="4138" spans="1:4" outlineLevel="1" x14ac:dyDescent="0.25">
      <c r="A4138" s="194">
        <v>38827</v>
      </c>
      <c r="B4138" s="195">
        <v>1311.46</v>
      </c>
      <c r="C4138" s="196">
        <f t="shared" si="128"/>
        <v>1.0011680013435833</v>
      </c>
      <c r="D4138" s="198">
        <f t="shared" si="129"/>
        <v>1.1680013435833025E-3</v>
      </c>
    </row>
    <row r="4139" spans="1:4" outlineLevel="1" x14ac:dyDescent="0.25">
      <c r="A4139" s="194">
        <v>38828</v>
      </c>
      <c r="B4139" s="195">
        <v>1311.28</v>
      </c>
      <c r="C4139" s="196">
        <f t="shared" si="128"/>
        <v>0.9998627483872935</v>
      </c>
      <c r="D4139" s="198">
        <f t="shared" si="129"/>
        <v>-1.3725161270650155E-4</v>
      </c>
    </row>
    <row r="4140" spans="1:4" outlineLevel="1" x14ac:dyDescent="0.25">
      <c r="A4140" s="194">
        <v>38831</v>
      </c>
      <c r="B4140" s="195">
        <v>1308.1099999999999</v>
      </c>
      <c r="C4140" s="196">
        <f t="shared" si="128"/>
        <v>0.99758251479470439</v>
      </c>
      <c r="D4140" s="198">
        <f t="shared" si="129"/>
        <v>-2.4174852052956108E-3</v>
      </c>
    </row>
    <row r="4141" spans="1:4" outlineLevel="1" x14ac:dyDescent="0.25">
      <c r="A4141" s="194">
        <v>38832</v>
      </c>
      <c r="B4141" s="195">
        <v>1301.74</v>
      </c>
      <c r="C4141" s="196">
        <f t="shared" si="128"/>
        <v>0.99513037894366685</v>
      </c>
      <c r="D4141" s="198">
        <f t="shared" si="129"/>
        <v>-4.869621056333151E-3</v>
      </c>
    </row>
    <row r="4142" spans="1:4" outlineLevel="1" x14ac:dyDescent="0.25">
      <c r="A4142" s="194">
        <v>38833</v>
      </c>
      <c r="B4142" s="195">
        <v>1305.4100000000001</v>
      </c>
      <c r="C4142" s="196">
        <f t="shared" si="128"/>
        <v>1.002819303393919</v>
      </c>
      <c r="D4142" s="198">
        <f t="shared" si="129"/>
        <v>2.8193033939190038E-3</v>
      </c>
    </row>
    <row r="4143" spans="1:4" outlineLevel="1" x14ac:dyDescent="0.25">
      <c r="A4143" s="194">
        <v>38834</v>
      </c>
      <c r="B4143" s="195">
        <v>1309.72</v>
      </c>
      <c r="C4143" s="196">
        <f t="shared" si="128"/>
        <v>1.0033016446940042</v>
      </c>
      <c r="D4143" s="198">
        <f t="shared" si="129"/>
        <v>3.3016446940041799E-3</v>
      </c>
    </row>
    <row r="4144" spans="1:4" outlineLevel="1" x14ac:dyDescent="0.25">
      <c r="A4144" s="194">
        <v>38835</v>
      </c>
      <c r="B4144" s="195">
        <v>1310.6099999999999</v>
      </c>
      <c r="C4144" s="196">
        <f t="shared" si="128"/>
        <v>1.0006795345570045</v>
      </c>
      <c r="D4144" s="198">
        <f t="shared" si="129"/>
        <v>6.7953455700453524E-4</v>
      </c>
    </row>
    <row r="4145" spans="1:4" outlineLevel="1" x14ac:dyDescent="0.25">
      <c r="A4145" s="194">
        <v>38838</v>
      </c>
      <c r="B4145" s="195">
        <v>1305.19</v>
      </c>
      <c r="C4145" s="196">
        <f t="shared" si="128"/>
        <v>0.99586452110086154</v>
      </c>
      <c r="D4145" s="198">
        <f t="shared" si="129"/>
        <v>-4.1354788991384561E-3</v>
      </c>
    </row>
    <row r="4146" spans="1:4" outlineLevel="1" x14ac:dyDescent="0.25">
      <c r="A4146" s="194">
        <v>38839</v>
      </c>
      <c r="B4146" s="195">
        <v>1313.21</v>
      </c>
      <c r="C4146" s="196">
        <f t="shared" si="128"/>
        <v>1.0061446992391911</v>
      </c>
      <c r="D4146" s="198">
        <f t="shared" si="129"/>
        <v>6.1446992391911426E-3</v>
      </c>
    </row>
    <row r="4147" spans="1:4" outlineLevel="1" x14ac:dyDescent="0.25">
      <c r="A4147" s="194">
        <v>38840</v>
      </c>
      <c r="B4147" s="195">
        <v>1308.1199999999999</v>
      </c>
      <c r="C4147" s="196">
        <f t="shared" si="128"/>
        <v>0.99612400149252589</v>
      </c>
      <c r="D4147" s="198">
        <f t="shared" si="129"/>
        <v>-3.8759985074741099E-3</v>
      </c>
    </row>
    <row r="4148" spans="1:4" outlineLevel="1" x14ac:dyDescent="0.25">
      <c r="A4148" s="194">
        <v>38841</v>
      </c>
      <c r="B4148" s="195">
        <v>1312.25</v>
      </c>
      <c r="C4148" s="196">
        <f t="shared" si="128"/>
        <v>1.0031572027031159</v>
      </c>
      <c r="D4148" s="198">
        <f t="shared" si="129"/>
        <v>3.1572027031159244E-3</v>
      </c>
    </row>
    <row r="4149" spans="1:4" outlineLevel="1" x14ac:dyDescent="0.25">
      <c r="A4149" s="194">
        <v>38842</v>
      </c>
      <c r="B4149" s="195">
        <v>1325.76</v>
      </c>
      <c r="C4149" s="196">
        <f t="shared" si="128"/>
        <v>1.0102952943417793</v>
      </c>
      <c r="D4149" s="198">
        <f t="shared" si="129"/>
        <v>1.0295294341779337E-2</v>
      </c>
    </row>
    <row r="4150" spans="1:4" outlineLevel="1" x14ac:dyDescent="0.25">
      <c r="A4150" s="194">
        <v>38845</v>
      </c>
      <c r="B4150" s="195">
        <v>1324.66</v>
      </c>
      <c r="C4150" s="196">
        <f t="shared" si="128"/>
        <v>0.99917028723147483</v>
      </c>
      <c r="D4150" s="198">
        <f t="shared" si="129"/>
        <v>-8.297127685251704E-4</v>
      </c>
    </row>
    <row r="4151" spans="1:4" outlineLevel="1" x14ac:dyDescent="0.25">
      <c r="A4151" s="194">
        <v>38846</v>
      </c>
      <c r="B4151" s="195">
        <v>1325.14</v>
      </c>
      <c r="C4151" s="196">
        <f t="shared" si="128"/>
        <v>1.0003623571331512</v>
      </c>
      <c r="D4151" s="198">
        <f t="shared" si="129"/>
        <v>3.6235713315124762E-4</v>
      </c>
    </row>
    <row r="4152" spans="1:4" outlineLevel="1" x14ac:dyDescent="0.25">
      <c r="A4152" s="194">
        <v>38847</v>
      </c>
      <c r="B4152" s="195">
        <v>1322.85</v>
      </c>
      <c r="C4152" s="196">
        <f t="shared" si="128"/>
        <v>0.99827188070694406</v>
      </c>
      <c r="D4152" s="198">
        <f t="shared" si="129"/>
        <v>-1.7281192930559408E-3</v>
      </c>
    </row>
    <row r="4153" spans="1:4" outlineLevel="1" x14ac:dyDescent="0.25">
      <c r="A4153" s="194">
        <v>38848</v>
      </c>
      <c r="B4153" s="195">
        <v>1305.92</v>
      </c>
      <c r="C4153" s="196">
        <f t="shared" si="128"/>
        <v>0.98720187474014454</v>
      </c>
      <c r="D4153" s="198">
        <f t="shared" si="129"/>
        <v>-1.2798125259855464E-2</v>
      </c>
    </row>
    <row r="4154" spans="1:4" outlineLevel="1" x14ac:dyDescent="0.25">
      <c r="A4154" s="194">
        <v>38849</v>
      </c>
      <c r="B4154" s="195">
        <v>1291.24</v>
      </c>
      <c r="C4154" s="196">
        <f t="shared" si="128"/>
        <v>0.98875888262680711</v>
      </c>
      <c r="D4154" s="198">
        <f t="shared" si="129"/>
        <v>-1.1241117373192888E-2</v>
      </c>
    </row>
    <row r="4155" spans="1:4" outlineLevel="1" x14ac:dyDescent="0.25">
      <c r="A4155" s="194">
        <v>38852</v>
      </c>
      <c r="B4155" s="195">
        <v>1294.5</v>
      </c>
      <c r="C4155" s="196">
        <f t="shared" si="128"/>
        <v>1.0025247049347914</v>
      </c>
      <c r="D4155" s="198">
        <f t="shared" si="129"/>
        <v>2.5247049347913997E-3</v>
      </c>
    </row>
    <row r="4156" spans="1:4" outlineLevel="1" x14ac:dyDescent="0.25">
      <c r="A4156" s="194">
        <v>38853</v>
      </c>
      <c r="B4156" s="195">
        <v>1292.08</v>
      </c>
      <c r="C4156" s="196">
        <f t="shared" si="128"/>
        <v>0.99813055233680947</v>
      </c>
      <c r="D4156" s="198">
        <f t="shared" si="129"/>
        <v>-1.8694476631905266E-3</v>
      </c>
    </row>
    <row r="4157" spans="1:4" outlineLevel="1" x14ac:dyDescent="0.25">
      <c r="A4157" s="194">
        <v>38854</v>
      </c>
      <c r="B4157" s="195">
        <v>1270.32</v>
      </c>
      <c r="C4157" s="196">
        <f t="shared" si="128"/>
        <v>0.98315893752708816</v>
      </c>
      <c r="D4157" s="198">
        <f t="shared" si="129"/>
        <v>-1.6841062472911839E-2</v>
      </c>
    </row>
    <row r="4158" spans="1:4" outlineLevel="1" x14ac:dyDescent="0.25">
      <c r="A4158" s="194">
        <v>38855</v>
      </c>
      <c r="B4158" s="195">
        <v>1261.81</v>
      </c>
      <c r="C4158" s="196">
        <f t="shared" si="128"/>
        <v>0.9933009005604887</v>
      </c>
      <c r="D4158" s="198">
        <f t="shared" si="129"/>
        <v>-6.6990994395113024E-3</v>
      </c>
    </row>
    <row r="4159" spans="1:4" outlineLevel="1" x14ac:dyDescent="0.25">
      <c r="A4159" s="194">
        <v>38856</v>
      </c>
      <c r="B4159" s="195">
        <v>1267.03</v>
      </c>
      <c r="C4159" s="196">
        <f t="shared" si="128"/>
        <v>1.0041369144324424</v>
      </c>
      <c r="D4159" s="198">
        <f t="shared" si="129"/>
        <v>4.1369144324423512E-3</v>
      </c>
    </row>
    <row r="4160" spans="1:4" outlineLevel="1" x14ac:dyDescent="0.25">
      <c r="A4160" s="194">
        <v>38859</v>
      </c>
      <c r="B4160" s="195">
        <v>1262.07</v>
      </c>
      <c r="C4160" s="196">
        <f t="shared" si="128"/>
        <v>0.9960853334175197</v>
      </c>
      <c r="D4160" s="198">
        <f t="shared" si="129"/>
        <v>-3.9146665824802973E-3</v>
      </c>
    </row>
    <row r="4161" spans="1:4" outlineLevel="1" x14ac:dyDescent="0.25">
      <c r="A4161" s="194">
        <v>38860</v>
      </c>
      <c r="B4161" s="195">
        <v>1256.58</v>
      </c>
      <c r="C4161" s="196">
        <f t="shared" si="128"/>
        <v>0.99565000356557087</v>
      </c>
      <c r="D4161" s="198">
        <f t="shared" si="129"/>
        <v>-4.3499964344291264E-3</v>
      </c>
    </row>
    <row r="4162" spans="1:4" outlineLevel="1" x14ac:dyDescent="0.25">
      <c r="A4162" s="194">
        <v>38861</v>
      </c>
      <c r="B4162" s="195">
        <v>1258.57</v>
      </c>
      <c r="C4162" s="196">
        <f t="shared" si="128"/>
        <v>1.0015836635948367</v>
      </c>
      <c r="D4162" s="198">
        <f t="shared" si="129"/>
        <v>1.5836635948367483E-3</v>
      </c>
    </row>
    <row r="4163" spans="1:4" outlineLevel="1" x14ac:dyDescent="0.25">
      <c r="A4163" s="194">
        <v>38862</v>
      </c>
      <c r="B4163" s="195">
        <v>1272.8800000000001</v>
      </c>
      <c r="C4163" s="196">
        <f t="shared" si="128"/>
        <v>1.0113700469580558</v>
      </c>
      <c r="D4163" s="198">
        <f t="shared" si="129"/>
        <v>1.1370046958055768E-2</v>
      </c>
    </row>
    <row r="4164" spans="1:4" outlineLevel="1" x14ac:dyDescent="0.25">
      <c r="A4164" s="194">
        <v>38863</v>
      </c>
      <c r="B4164" s="195">
        <v>1280.1600000000001</v>
      </c>
      <c r="C4164" s="196">
        <f t="shared" si="128"/>
        <v>1.0057193136823581</v>
      </c>
      <c r="D4164" s="198">
        <f t="shared" si="129"/>
        <v>5.7193136823581181E-3</v>
      </c>
    </row>
    <row r="4165" spans="1:4" outlineLevel="1" x14ac:dyDescent="0.25">
      <c r="A4165" s="194">
        <v>38867</v>
      </c>
      <c r="B4165" s="195">
        <v>1259.8699999999999</v>
      </c>
      <c r="C4165" s="196">
        <f t="shared" si="128"/>
        <v>0.98415041869766262</v>
      </c>
      <c r="D4165" s="198">
        <f t="shared" si="129"/>
        <v>-1.5849581302337379E-2</v>
      </c>
    </row>
    <row r="4166" spans="1:4" outlineLevel="1" x14ac:dyDescent="0.25">
      <c r="A4166" s="194">
        <v>38868</v>
      </c>
      <c r="B4166" s="195">
        <v>1270.0899999999999</v>
      </c>
      <c r="C4166" s="196">
        <f t="shared" si="128"/>
        <v>1.0081119480581331</v>
      </c>
      <c r="D4166" s="198">
        <f t="shared" si="129"/>
        <v>8.1119480581330894E-3</v>
      </c>
    </row>
    <row r="4167" spans="1:4" outlineLevel="1" x14ac:dyDescent="0.25">
      <c r="A4167" s="194">
        <v>38869</v>
      </c>
      <c r="B4167" s="195">
        <v>1285.71</v>
      </c>
      <c r="C4167" s="196">
        <f t="shared" si="128"/>
        <v>1.0122983410624444</v>
      </c>
      <c r="D4167" s="198">
        <f t="shared" si="129"/>
        <v>1.2298341062444429E-2</v>
      </c>
    </row>
    <row r="4168" spans="1:4" outlineLevel="1" x14ac:dyDescent="0.25">
      <c r="A4168" s="194">
        <v>38870</v>
      </c>
      <c r="B4168" s="195">
        <v>1288.22</v>
      </c>
      <c r="C4168" s="196">
        <f t="shared" si="128"/>
        <v>1.0019522287296514</v>
      </c>
      <c r="D4168" s="198">
        <f t="shared" si="129"/>
        <v>1.9522287296513952E-3</v>
      </c>
    </row>
    <row r="4169" spans="1:4" outlineLevel="1" x14ac:dyDescent="0.25">
      <c r="A4169" s="194">
        <v>38873</v>
      </c>
      <c r="B4169" s="195">
        <v>1265.29</v>
      </c>
      <c r="C4169" s="196">
        <f t="shared" si="128"/>
        <v>0.98220024529971584</v>
      </c>
      <c r="D4169" s="198">
        <f t="shared" si="129"/>
        <v>-1.7799754700284165E-2</v>
      </c>
    </row>
    <row r="4170" spans="1:4" outlineLevel="1" x14ac:dyDescent="0.25">
      <c r="A4170" s="194">
        <v>38874</v>
      </c>
      <c r="B4170" s="195">
        <v>1263.8499999999999</v>
      </c>
      <c r="C4170" s="196">
        <f t="shared" si="128"/>
        <v>0.99886192098254156</v>
      </c>
      <c r="D4170" s="198">
        <f t="shared" si="129"/>
        <v>-1.1380790174584376E-3</v>
      </c>
    </row>
    <row r="4171" spans="1:4" outlineLevel="1" x14ac:dyDescent="0.25">
      <c r="A4171" s="194">
        <v>38875</v>
      </c>
      <c r="B4171" s="195">
        <v>1256.1500000000001</v>
      </c>
      <c r="C4171" s="196">
        <f t="shared" si="128"/>
        <v>0.99390750484630308</v>
      </c>
      <c r="D4171" s="198">
        <f t="shared" si="129"/>
        <v>-6.0924951536969196E-3</v>
      </c>
    </row>
    <row r="4172" spans="1:4" outlineLevel="1" x14ac:dyDescent="0.25">
      <c r="A4172" s="194">
        <v>38876</v>
      </c>
      <c r="B4172" s="195">
        <v>1257.93</v>
      </c>
      <c r="C4172" s="196">
        <f t="shared" si="128"/>
        <v>1.0014170282211519</v>
      </c>
      <c r="D4172" s="198">
        <f t="shared" si="129"/>
        <v>1.4170282211518614E-3</v>
      </c>
    </row>
    <row r="4173" spans="1:4" outlineLevel="1" x14ac:dyDescent="0.25">
      <c r="A4173" s="194">
        <v>38877</v>
      </c>
      <c r="B4173" s="195">
        <v>1252.3</v>
      </c>
      <c r="C4173" s="196">
        <f t="shared" si="128"/>
        <v>0.99552439324922681</v>
      </c>
      <c r="D4173" s="198">
        <f t="shared" si="129"/>
        <v>-4.4756067507731867E-3</v>
      </c>
    </row>
    <row r="4174" spans="1:4" outlineLevel="1" x14ac:dyDescent="0.25">
      <c r="A4174" s="194">
        <v>38880</v>
      </c>
      <c r="B4174" s="195">
        <v>1237.44</v>
      </c>
      <c r="C4174" s="196">
        <f t="shared" si="128"/>
        <v>0.98813383374590757</v>
      </c>
      <c r="D4174" s="198">
        <f t="shared" si="129"/>
        <v>-1.1866166254092425E-2</v>
      </c>
    </row>
    <row r="4175" spans="1:4" outlineLevel="1" x14ac:dyDescent="0.25">
      <c r="A4175" s="194">
        <v>38881</v>
      </c>
      <c r="B4175" s="195">
        <v>1223.69</v>
      </c>
      <c r="C4175" s="196">
        <f t="shared" si="128"/>
        <v>0.98888835014222909</v>
      </c>
      <c r="D4175" s="198">
        <f t="shared" si="129"/>
        <v>-1.1111649857770911E-2</v>
      </c>
    </row>
    <row r="4176" spans="1:4" outlineLevel="1" x14ac:dyDescent="0.25">
      <c r="A4176" s="194">
        <v>38882</v>
      </c>
      <c r="B4176" s="195">
        <v>1230.04</v>
      </c>
      <c r="C4176" s="196">
        <f t="shared" si="128"/>
        <v>1.0051892227606665</v>
      </c>
      <c r="D4176" s="198">
        <f t="shared" si="129"/>
        <v>5.1892227606664676E-3</v>
      </c>
    </row>
    <row r="4177" spans="1:4" outlineLevel="1" x14ac:dyDescent="0.25">
      <c r="A4177" s="194">
        <v>38883</v>
      </c>
      <c r="B4177" s="195">
        <v>1256.1600000000001</v>
      </c>
      <c r="C4177" s="196">
        <f t="shared" si="128"/>
        <v>1.0212350817859583</v>
      </c>
      <c r="D4177" s="198">
        <f t="shared" si="129"/>
        <v>2.1235081785958343E-2</v>
      </c>
    </row>
    <row r="4178" spans="1:4" outlineLevel="1" x14ac:dyDescent="0.25">
      <c r="A4178" s="194">
        <v>38884</v>
      </c>
      <c r="B4178" s="195">
        <v>1251.54</v>
      </c>
      <c r="C4178" s="196">
        <f t="shared" si="128"/>
        <v>0.99632212457011837</v>
      </c>
      <c r="D4178" s="198">
        <f t="shared" si="129"/>
        <v>-3.6778754298816274E-3</v>
      </c>
    </row>
    <row r="4179" spans="1:4" outlineLevel="1" x14ac:dyDescent="0.25">
      <c r="A4179" s="194">
        <v>38887</v>
      </c>
      <c r="B4179" s="195">
        <v>1240.1300000000001</v>
      </c>
      <c r="C4179" s="196">
        <f t="shared" si="128"/>
        <v>0.99088323185835059</v>
      </c>
      <c r="D4179" s="198">
        <f t="shared" si="129"/>
        <v>-9.1167681416494117E-3</v>
      </c>
    </row>
    <row r="4180" spans="1:4" outlineLevel="1" x14ac:dyDescent="0.25">
      <c r="A4180" s="194">
        <v>38888</v>
      </c>
      <c r="B4180" s="195">
        <v>1240.1199999999999</v>
      </c>
      <c r="C4180" s="196">
        <f t="shared" si="128"/>
        <v>0.99999193632925565</v>
      </c>
      <c r="D4180" s="198">
        <f t="shared" si="129"/>
        <v>-8.0636707443515476E-6</v>
      </c>
    </row>
    <row r="4181" spans="1:4" outlineLevel="1" x14ac:dyDescent="0.25">
      <c r="A4181" s="194">
        <v>38889</v>
      </c>
      <c r="B4181" s="195">
        <v>1252.2</v>
      </c>
      <c r="C4181" s="196">
        <f t="shared" si="128"/>
        <v>1.0097409928071479</v>
      </c>
      <c r="D4181" s="198">
        <f t="shared" si="129"/>
        <v>9.7409928071479079E-3</v>
      </c>
    </row>
    <row r="4182" spans="1:4" outlineLevel="1" x14ac:dyDescent="0.25">
      <c r="A4182" s="194">
        <v>38890</v>
      </c>
      <c r="B4182" s="195">
        <v>1245.5999999999999</v>
      </c>
      <c r="C4182" s="196">
        <f t="shared" si="128"/>
        <v>0.9947292764734067</v>
      </c>
      <c r="D4182" s="198">
        <f t="shared" si="129"/>
        <v>-5.2707235265933017E-3</v>
      </c>
    </row>
    <row r="4183" spans="1:4" outlineLevel="1" x14ac:dyDescent="0.25">
      <c r="A4183" s="194">
        <v>38891</v>
      </c>
      <c r="B4183" s="195">
        <v>1244.5</v>
      </c>
      <c r="C4183" s="196">
        <f t="shared" si="128"/>
        <v>0.99911689145793203</v>
      </c>
      <c r="D4183" s="198">
        <f t="shared" si="129"/>
        <v>-8.8310854206796741E-4</v>
      </c>
    </row>
    <row r="4184" spans="1:4" outlineLevel="1" x14ac:dyDescent="0.25">
      <c r="A4184" s="194">
        <v>38894</v>
      </c>
      <c r="B4184" s="195">
        <v>1250.56</v>
      </c>
      <c r="C4184" s="196">
        <f t="shared" si="128"/>
        <v>1.0048694254720771</v>
      </c>
      <c r="D4184" s="198">
        <f t="shared" si="129"/>
        <v>4.8694254720771379E-3</v>
      </c>
    </row>
    <row r="4185" spans="1:4" outlineLevel="1" x14ac:dyDescent="0.25">
      <c r="A4185" s="194">
        <v>38895</v>
      </c>
      <c r="B4185" s="195">
        <v>1239.2</v>
      </c>
      <c r="C4185" s="196">
        <f t="shared" si="128"/>
        <v>0.99091606960081891</v>
      </c>
      <c r="D4185" s="198">
        <f t="shared" si="129"/>
        <v>-9.0839303991810949E-3</v>
      </c>
    </row>
    <row r="4186" spans="1:4" outlineLevel="1" x14ac:dyDescent="0.25">
      <c r="A4186" s="194">
        <v>38896</v>
      </c>
      <c r="B4186" s="195">
        <v>1246</v>
      </c>
      <c r="C4186" s="196">
        <f t="shared" si="128"/>
        <v>1.0054874112330536</v>
      </c>
      <c r="D4186" s="198">
        <f t="shared" si="129"/>
        <v>5.4874112330536295E-3</v>
      </c>
    </row>
    <row r="4187" spans="1:4" outlineLevel="1" x14ac:dyDescent="0.25">
      <c r="A4187" s="194">
        <v>38897</v>
      </c>
      <c r="B4187" s="195">
        <v>1272.8699999999999</v>
      </c>
      <c r="C4187" s="196">
        <f t="shared" si="128"/>
        <v>1.0215650080256822</v>
      </c>
      <c r="D4187" s="198">
        <f t="shared" si="129"/>
        <v>2.1565008025682175E-2</v>
      </c>
    </row>
    <row r="4188" spans="1:4" outlineLevel="1" x14ac:dyDescent="0.25">
      <c r="A4188" s="194">
        <v>38898</v>
      </c>
      <c r="B4188" s="195">
        <v>1270.2</v>
      </c>
      <c r="C4188" s="196">
        <f t="shared" si="128"/>
        <v>0.99790237809045712</v>
      </c>
      <c r="D4188" s="198">
        <f t="shared" si="129"/>
        <v>-2.0976219095428794E-3</v>
      </c>
    </row>
    <row r="4189" spans="1:4" outlineLevel="1" x14ac:dyDescent="0.25">
      <c r="A4189" s="194">
        <v>38901</v>
      </c>
      <c r="B4189" s="195">
        <v>1280.19</v>
      </c>
      <c r="C4189" s="196">
        <f t="shared" ref="C4189:C4252" si="130">B4189/B4188</f>
        <v>1.0078649031648559</v>
      </c>
      <c r="D4189" s="198">
        <f t="shared" ref="D4189:D4252" si="131">C4189-1</f>
        <v>7.8649031648558854E-3</v>
      </c>
    </row>
    <row r="4190" spans="1:4" outlineLevel="1" x14ac:dyDescent="0.25">
      <c r="A4190" s="194">
        <v>38903</v>
      </c>
      <c r="B4190" s="195">
        <v>1270.9100000000001</v>
      </c>
      <c r="C4190" s="196">
        <f t="shared" si="130"/>
        <v>0.99275107601215451</v>
      </c>
      <c r="D4190" s="198">
        <f t="shared" si="131"/>
        <v>-7.2489239878454903E-3</v>
      </c>
    </row>
    <row r="4191" spans="1:4" outlineLevel="1" x14ac:dyDescent="0.25">
      <c r="A4191" s="194">
        <v>38904</v>
      </c>
      <c r="B4191" s="195">
        <v>1274.08</v>
      </c>
      <c r="C4191" s="196">
        <f t="shared" si="130"/>
        <v>1.0024942757551674</v>
      </c>
      <c r="D4191" s="198">
        <f t="shared" si="131"/>
        <v>2.4942757551673633E-3</v>
      </c>
    </row>
    <row r="4192" spans="1:4" outlineLevel="1" x14ac:dyDescent="0.25">
      <c r="A4192" s="194">
        <v>38905</v>
      </c>
      <c r="B4192" s="195">
        <v>1265.48</v>
      </c>
      <c r="C4192" s="196">
        <f t="shared" si="130"/>
        <v>0.99325003139520285</v>
      </c>
      <c r="D4192" s="198">
        <f t="shared" si="131"/>
        <v>-6.7499686047971519E-3</v>
      </c>
    </row>
    <row r="4193" spans="1:4" outlineLevel="1" x14ac:dyDescent="0.25">
      <c r="A4193" s="194">
        <v>38908</v>
      </c>
      <c r="B4193" s="195">
        <v>1267.3399999999999</v>
      </c>
      <c r="C4193" s="196">
        <f t="shared" si="130"/>
        <v>1.0014697980213041</v>
      </c>
      <c r="D4193" s="198">
        <f t="shared" si="131"/>
        <v>1.4697980213040918E-3</v>
      </c>
    </row>
    <row r="4194" spans="1:4" outlineLevel="1" x14ac:dyDescent="0.25">
      <c r="A4194" s="194">
        <v>38909</v>
      </c>
      <c r="B4194" s="195">
        <v>1272.43</v>
      </c>
      <c r="C4194" s="196">
        <f t="shared" si="130"/>
        <v>1.0040162860795052</v>
      </c>
      <c r="D4194" s="198">
        <f t="shared" si="131"/>
        <v>4.0162860795052158E-3</v>
      </c>
    </row>
    <row r="4195" spans="1:4" outlineLevel="1" x14ac:dyDescent="0.25">
      <c r="A4195" s="194">
        <v>38910</v>
      </c>
      <c r="B4195" s="195">
        <v>1258.5999999999999</v>
      </c>
      <c r="C4195" s="196">
        <f t="shared" si="130"/>
        <v>0.98913103274836323</v>
      </c>
      <c r="D4195" s="198">
        <f t="shared" si="131"/>
        <v>-1.0868967251636774E-2</v>
      </c>
    </row>
    <row r="4196" spans="1:4" outlineLevel="1" x14ac:dyDescent="0.25">
      <c r="A4196" s="194">
        <v>38911</v>
      </c>
      <c r="B4196" s="195">
        <v>1242.28</v>
      </c>
      <c r="C4196" s="196">
        <f t="shared" si="130"/>
        <v>0.98703321150484669</v>
      </c>
      <c r="D4196" s="198">
        <f t="shared" si="131"/>
        <v>-1.2966788495153314E-2</v>
      </c>
    </row>
    <row r="4197" spans="1:4" outlineLevel="1" x14ac:dyDescent="0.25">
      <c r="A4197" s="194">
        <v>38912</v>
      </c>
      <c r="B4197" s="195">
        <v>1236.2</v>
      </c>
      <c r="C4197" s="196">
        <f t="shared" si="130"/>
        <v>0.99510577325562677</v>
      </c>
      <c r="D4197" s="198">
        <f t="shared" si="131"/>
        <v>-4.8942267443732312E-3</v>
      </c>
    </row>
    <row r="4198" spans="1:4" outlineLevel="1" x14ac:dyDescent="0.25">
      <c r="A4198" s="194">
        <v>38915</v>
      </c>
      <c r="B4198" s="195">
        <v>1234.49</v>
      </c>
      <c r="C4198" s="196">
        <f t="shared" si="130"/>
        <v>0.99861672868467888</v>
      </c>
      <c r="D4198" s="198">
        <f t="shared" si="131"/>
        <v>-1.3832713153211218E-3</v>
      </c>
    </row>
    <row r="4199" spans="1:4" outlineLevel="1" x14ac:dyDescent="0.25">
      <c r="A4199" s="194">
        <v>38916</v>
      </c>
      <c r="B4199" s="195">
        <v>1236.8599999999999</v>
      </c>
      <c r="C4199" s="196">
        <f t="shared" si="130"/>
        <v>1.0019198211407139</v>
      </c>
      <c r="D4199" s="198">
        <f t="shared" si="131"/>
        <v>1.9198211407138732E-3</v>
      </c>
    </row>
    <row r="4200" spans="1:4" outlineLevel="1" x14ac:dyDescent="0.25">
      <c r="A4200" s="194">
        <v>38917</v>
      </c>
      <c r="B4200" s="195">
        <v>1259.81</v>
      </c>
      <c r="C4200" s="196">
        <f t="shared" si="130"/>
        <v>1.0185550506928835</v>
      </c>
      <c r="D4200" s="198">
        <f t="shared" si="131"/>
        <v>1.8555050692883546E-2</v>
      </c>
    </row>
    <row r="4201" spans="1:4" outlineLevel="1" x14ac:dyDescent="0.25">
      <c r="A4201" s="194">
        <v>38918</v>
      </c>
      <c r="B4201" s="195">
        <v>1249.1300000000001</v>
      </c>
      <c r="C4201" s="196">
        <f t="shared" si="130"/>
        <v>0.99152253117533606</v>
      </c>
      <c r="D4201" s="198">
        <f t="shared" si="131"/>
        <v>-8.4774688246639363E-3</v>
      </c>
    </row>
    <row r="4202" spans="1:4" outlineLevel="1" x14ac:dyDescent="0.25">
      <c r="A4202" s="194">
        <v>38919</v>
      </c>
      <c r="B4202" s="195">
        <v>1240.29</v>
      </c>
      <c r="C4202" s="196">
        <f t="shared" si="130"/>
        <v>0.99292307445982397</v>
      </c>
      <c r="D4202" s="198">
        <f t="shared" si="131"/>
        <v>-7.0769255401760267E-3</v>
      </c>
    </row>
    <row r="4203" spans="1:4" outlineLevel="1" x14ac:dyDescent="0.25">
      <c r="A4203" s="194">
        <v>38922</v>
      </c>
      <c r="B4203" s="195">
        <v>1260.9100000000001</v>
      </c>
      <c r="C4203" s="196">
        <f t="shared" si="130"/>
        <v>1.0166251441195204</v>
      </c>
      <c r="D4203" s="198">
        <f t="shared" si="131"/>
        <v>1.662514411952043E-2</v>
      </c>
    </row>
    <row r="4204" spans="1:4" outlineLevel="1" x14ac:dyDescent="0.25">
      <c r="A4204" s="194">
        <v>38923</v>
      </c>
      <c r="B4204" s="195">
        <v>1268.8800000000001</v>
      </c>
      <c r="C4204" s="196">
        <f t="shared" si="130"/>
        <v>1.0063208317802221</v>
      </c>
      <c r="D4204" s="198">
        <f t="shared" si="131"/>
        <v>6.3208317802221359E-3</v>
      </c>
    </row>
    <row r="4205" spans="1:4" outlineLevel="1" x14ac:dyDescent="0.25">
      <c r="A4205" s="194">
        <v>38924</v>
      </c>
      <c r="B4205" s="195">
        <v>1268.4000000000001</v>
      </c>
      <c r="C4205" s="196">
        <f t="shared" si="130"/>
        <v>0.99962171363722341</v>
      </c>
      <c r="D4205" s="198">
        <f t="shared" si="131"/>
        <v>-3.78286362776592E-4</v>
      </c>
    </row>
    <row r="4206" spans="1:4" outlineLevel="1" x14ac:dyDescent="0.25">
      <c r="A4206" s="194">
        <v>38925</v>
      </c>
      <c r="B4206" s="195">
        <v>1263.2</v>
      </c>
      <c r="C4206" s="196">
        <f t="shared" si="130"/>
        <v>0.99590034689372431</v>
      </c>
      <c r="D4206" s="198">
        <f t="shared" si="131"/>
        <v>-4.0996531062756913E-3</v>
      </c>
    </row>
    <row r="4207" spans="1:4" outlineLevel="1" x14ac:dyDescent="0.25">
      <c r="A4207" s="194">
        <v>38926</v>
      </c>
      <c r="B4207" s="195">
        <v>1278.55</v>
      </c>
      <c r="C4207" s="196">
        <f t="shared" si="130"/>
        <v>1.0121516782773907</v>
      </c>
      <c r="D4207" s="198">
        <f t="shared" si="131"/>
        <v>1.2151678277390721E-2</v>
      </c>
    </row>
    <row r="4208" spans="1:4" outlineLevel="1" x14ac:dyDescent="0.25">
      <c r="A4208" s="194">
        <v>38929</v>
      </c>
      <c r="B4208" s="195">
        <v>1276.6600000000001</v>
      </c>
      <c r="C4208" s="196">
        <f t="shared" si="130"/>
        <v>0.9985217629345744</v>
      </c>
      <c r="D4208" s="198">
        <f t="shared" si="131"/>
        <v>-1.4782370654256027E-3</v>
      </c>
    </row>
    <row r="4209" spans="1:4" outlineLevel="1" x14ac:dyDescent="0.25">
      <c r="A4209" s="194">
        <v>38930</v>
      </c>
      <c r="B4209" s="195">
        <v>1270.92</v>
      </c>
      <c r="C4209" s="196">
        <f t="shared" si="130"/>
        <v>0.99550389297072051</v>
      </c>
      <c r="D4209" s="198">
        <f t="shared" si="131"/>
        <v>-4.4961070292794947E-3</v>
      </c>
    </row>
    <row r="4210" spans="1:4" outlineLevel="1" x14ac:dyDescent="0.25">
      <c r="A4210" s="194">
        <v>38931</v>
      </c>
      <c r="B4210" s="195">
        <v>1277.4100000000001</v>
      </c>
      <c r="C4210" s="196">
        <f t="shared" si="130"/>
        <v>1.0051065369968213</v>
      </c>
      <c r="D4210" s="198">
        <f t="shared" si="131"/>
        <v>5.106536996821287E-3</v>
      </c>
    </row>
    <row r="4211" spans="1:4" outlineLevel="1" x14ac:dyDescent="0.25">
      <c r="A4211" s="194">
        <v>38932</v>
      </c>
      <c r="B4211" s="195">
        <v>1280.27</v>
      </c>
      <c r="C4211" s="196">
        <f t="shared" si="130"/>
        <v>1.0022389052849123</v>
      </c>
      <c r="D4211" s="198">
        <f t="shared" si="131"/>
        <v>2.2389052849123292E-3</v>
      </c>
    </row>
    <row r="4212" spans="1:4" outlineLevel="1" x14ac:dyDescent="0.25">
      <c r="A4212" s="194">
        <v>38933</v>
      </c>
      <c r="B4212" s="195">
        <v>1279.3599999999999</v>
      </c>
      <c r="C4212" s="196">
        <f t="shared" si="130"/>
        <v>0.99928921243175262</v>
      </c>
      <c r="D4212" s="198">
        <f t="shared" si="131"/>
        <v>-7.1078756824738409E-4</v>
      </c>
    </row>
    <row r="4213" spans="1:4" outlineLevel="1" x14ac:dyDescent="0.25">
      <c r="A4213" s="194">
        <v>38936</v>
      </c>
      <c r="B4213" s="195">
        <v>1275.77</v>
      </c>
      <c r="C4213" s="196">
        <f t="shared" si="130"/>
        <v>0.99719390945472741</v>
      </c>
      <c r="D4213" s="198">
        <f t="shared" si="131"/>
        <v>-2.8060905452725882E-3</v>
      </c>
    </row>
    <row r="4214" spans="1:4" outlineLevel="1" x14ac:dyDescent="0.25">
      <c r="A4214" s="194">
        <v>38937</v>
      </c>
      <c r="B4214" s="195">
        <v>1271.48</v>
      </c>
      <c r="C4214" s="196">
        <f t="shared" si="130"/>
        <v>0.99663732490966239</v>
      </c>
      <c r="D4214" s="198">
        <f t="shared" si="131"/>
        <v>-3.3626750903376079E-3</v>
      </c>
    </row>
    <row r="4215" spans="1:4" outlineLevel="1" x14ac:dyDescent="0.25">
      <c r="A4215" s="194">
        <v>38938</v>
      </c>
      <c r="B4215" s="195">
        <v>1265.95</v>
      </c>
      <c r="C4215" s="196">
        <f t="shared" si="130"/>
        <v>0.99565073772296853</v>
      </c>
      <c r="D4215" s="198">
        <f t="shared" si="131"/>
        <v>-4.3492622770314737E-3</v>
      </c>
    </row>
    <row r="4216" spans="1:4" outlineLevel="1" x14ac:dyDescent="0.25">
      <c r="A4216" s="194">
        <v>38939</v>
      </c>
      <c r="B4216" s="195">
        <v>1271.81</v>
      </c>
      <c r="C4216" s="196">
        <f t="shared" si="130"/>
        <v>1.0046289347920534</v>
      </c>
      <c r="D4216" s="198">
        <f t="shared" si="131"/>
        <v>4.6289347920533963E-3</v>
      </c>
    </row>
    <row r="4217" spans="1:4" outlineLevel="1" x14ac:dyDescent="0.25">
      <c r="A4217" s="194">
        <v>38940</v>
      </c>
      <c r="B4217" s="195">
        <v>1266.74</v>
      </c>
      <c r="C4217" s="196">
        <f t="shared" si="130"/>
        <v>0.99601355548391668</v>
      </c>
      <c r="D4217" s="198">
        <f t="shared" si="131"/>
        <v>-3.9864445160833206E-3</v>
      </c>
    </row>
    <row r="4218" spans="1:4" outlineLevel="1" x14ac:dyDescent="0.25">
      <c r="A4218" s="194">
        <v>38943</v>
      </c>
      <c r="B4218" s="195">
        <v>1268.21</v>
      </c>
      <c r="C4218" s="196">
        <f t="shared" si="130"/>
        <v>1.0011604591313135</v>
      </c>
      <c r="D4218" s="198">
        <f t="shared" si="131"/>
        <v>1.1604591313134627E-3</v>
      </c>
    </row>
    <row r="4219" spans="1:4" outlineLevel="1" x14ac:dyDescent="0.25">
      <c r="A4219" s="194">
        <v>38944</v>
      </c>
      <c r="B4219" s="195">
        <v>1285.58</v>
      </c>
      <c r="C4219" s="196">
        <f t="shared" si="130"/>
        <v>1.0136964698275521</v>
      </c>
      <c r="D4219" s="198">
        <f t="shared" si="131"/>
        <v>1.3696469827552127E-2</v>
      </c>
    </row>
    <row r="4220" spans="1:4" outlineLevel="1" x14ac:dyDescent="0.25">
      <c r="A4220" s="194">
        <v>38945</v>
      </c>
      <c r="B4220" s="195">
        <v>1295.43</v>
      </c>
      <c r="C4220" s="196">
        <f t="shared" si="130"/>
        <v>1.0076619113551861</v>
      </c>
      <c r="D4220" s="198">
        <f t="shared" si="131"/>
        <v>7.661911355186124E-3</v>
      </c>
    </row>
    <row r="4221" spans="1:4" outlineLevel="1" x14ac:dyDescent="0.25">
      <c r="A4221" s="194">
        <v>38946</v>
      </c>
      <c r="B4221" s="195">
        <v>1297.48</v>
      </c>
      <c r="C4221" s="196">
        <f t="shared" si="130"/>
        <v>1.0015824861242986</v>
      </c>
      <c r="D4221" s="198">
        <f t="shared" si="131"/>
        <v>1.5824861242985655E-3</v>
      </c>
    </row>
    <row r="4222" spans="1:4" outlineLevel="1" x14ac:dyDescent="0.25">
      <c r="A4222" s="194">
        <v>38947</v>
      </c>
      <c r="B4222" s="195">
        <v>1302.3</v>
      </c>
      <c r="C4222" s="196">
        <f t="shared" si="130"/>
        <v>1.003714893485834</v>
      </c>
      <c r="D4222" s="198">
        <f t="shared" si="131"/>
        <v>3.714893485833981E-3</v>
      </c>
    </row>
    <row r="4223" spans="1:4" outlineLevel="1" x14ac:dyDescent="0.25">
      <c r="A4223" s="194">
        <v>38950</v>
      </c>
      <c r="B4223" s="195">
        <v>1297.52</v>
      </c>
      <c r="C4223" s="196">
        <f t="shared" si="130"/>
        <v>0.99632957075942563</v>
      </c>
      <c r="D4223" s="198">
        <f t="shared" si="131"/>
        <v>-3.6704292405743688E-3</v>
      </c>
    </row>
    <row r="4224" spans="1:4" outlineLevel="1" x14ac:dyDescent="0.25">
      <c r="A4224" s="194">
        <v>38951</v>
      </c>
      <c r="B4224" s="195">
        <v>1298.82</v>
      </c>
      <c r="C4224" s="196">
        <f t="shared" si="130"/>
        <v>1.0010019113385535</v>
      </c>
      <c r="D4224" s="198">
        <f t="shared" si="131"/>
        <v>1.0019113385535405E-3</v>
      </c>
    </row>
    <row r="4225" spans="1:4" outlineLevel="1" x14ac:dyDescent="0.25">
      <c r="A4225" s="194">
        <v>38952</v>
      </c>
      <c r="B4225" s="195">
        <v>1292.99</v>
      </c>
      <c r="C4225" s="196">
        <f t="shared" si="130"/>
        <v>0.99551131026624173</v>
      </c>
      <c r="D4225" s="198">
        <f t="shared" si="131"/>
        <v>-4.4886897337582665E-3</v>
      </c>
    </row>
    <row r="4226" spans="1:4" outlineLevel="1" x14ac:dyDescent="0.25">
      <c r="A4226" s="194">
        <v>38953</v>
      </c>
      <c r="B4226" s="195">
        <v>1296.06</v>
      </c>
      <c r="C4226" s="196">
        <f t="shared" si="130"/>
        <v>1.0023743416422399</v>
      </c>
      <c r="D4226" s="198">
        <f t="shared" si="131"/>
        <v>2.3743416422399299E-3</v>
      </c>
    </row>
    <row r="4227" spans="1:4" outlineLevel="1" x14ac:dyDescent="0.25">
      <c r="A4227" s="194">
        <v>38954</v>
      </c>
      <c r="B4227" s="195">
        <v>1295.0899999999999</v>
      </c>
      <c r="C4227" s="196">
        <f t="shared" si="130"/>
        <v>0.99925157785904972</v>
      </c>
      <c r="D4227" s="198">
        <f t="shared" si="131"/>
        <v>-7.4842214095027781E-4</v>
      </c>
    </row>
    <row r="4228" spans="1:4" outlineLevel="1" x14ac:dyDescent="0.25">
      <c r="A4228" s="194">
        <v>38957</v>
      </c>
      <c r="B4228" s="195">
        <v>1301.78</v>
      </c>
      <c r="C4228" s="196">
        <f t="shared" si="130"/>
        <v>1.0051656641623363</v>
      </c>
      <c r="D4228" s="198">
        <f t="shared" si="131"/>
        <v>5.1656641623363253E-3</v>
      </c>
    </row>
    <row r="4229" spans="1:4" outlineLevel="1" x14ac:dyDescent="0.25">
      <c r="A4229" s="194">
        <v>38958</v>
      </c>
      <c r="B4229" s="195">
        <v>1304.28</v>
      </c>
      <c r="C4229" s="196">
        <f t="shared" si="130"/>
        <v>1.0019204473874235</v>
      </c>
      <c r="D4229" s="198">
        <f t="shared" si="131"/>
        <v>1.920447387423474E-3</v>
      </c>
    </row>
    <row r="4230" spans="1:4" outlineLevel="1" x14ac:dyDescent="0.25">
      <c r="A4230" s="194">
        <v>38959</v>
      </c>
      <c r="B4230" s="195">
        <v>1305.3699999999999</v>
      </c>
      <c r="C4230" s="196">
        <f t="shared" si="130"/>
        <v>1.000835710123593</v>
      </c>
      <c r="D4230" s="198">
        <f t="shared" si="131"/>
        <v>8.3571012359295871E-4</v>
      </c>
    </row>
    <row r="4231" spans="1:4" outlineLevel="1" x14ac:dyDescent="0.25">
      <c r="A4231" s="194">
        <v>38960</v>
      </c>
      <c r="B4231" s="195">
        <v>1303.82</v>
      </c>
      <c r="C4231" s="196">
        <f t="shared" si="130"/>
        <v>0.9988125971946652</v>
      </c>
      <c r="D4231" s="198">
        <f t="shared" si="131"/>
        <v>-1.1874028053348029E-3</v>
      </c>
    </row>
    <row r="4232" spans="1:4" outlineLevel="1" x14ac:dyDescent="0.25">
      <c r="A4232" s="194">
        <v>38961</v>
      </c>
      <c r="B4232" s="195">
        <v>1311.01</v>
      </c>
      <c r="C4232" s="196">
        <f t="shared" si="130"/>
        <v>1.0055145648939272</v>
      </c>
      <c r="D4232" s="198">
        <f t="shared" si="131"/>
        <v>5.5145648939272096E-3</v>
      </c>
    </row>
    <row r="4233" spans="1:4" outlineLevel="1" x14ac:dyDescent="0.25">
      <c r="A4233" s="194">
        <v>38965</v>
      </c>
      <c r="B4233" s="195">
        <v>1313.25</v>
      </c>
      <c r="C4233" s="196">
        <f t="shared" si="130"/>
        <v>1.0017086063416756</v>
      </c>
      <c r="D4233" s="198">
        <f t="shared" si="131"/>
        <v>1.7086063416755781E-3</v>
      </c>
    </row>
    <row r="4234" spans="1:4" outlineLevel="1" x14ac:dyDescent="0.25">
      <c r="A4234" s="194">
        <v>38966</v>
      </c>
      <c r="B4234" s="195">
        <v>1300.26</v>
      </c>
      <c r="C4234" s="196">
        <f t="shared" si="130"/>
        <v>0.99010850942318673</v>
      </c>
      <c r="D4234" s="198">
        <f t="shared" si="131"/>
        <v>-9.8914905768132666E-3</v>
      </c>
    </row>
    <row r="4235" spans="1:4" outlineLevel="1" x14ac:dyDescent="0.25">
      <c r="A4235" s="194">
        <v>38967</v>
      </c>
      <c r="B4235" s="195">
        <v>1294.02</v>
      </c>
      <c r="C4235" s="196">
        <f t="shared" si="130"/>
        <v>0.99520095980803835</v>
      </c>
      <c r="D4235" s="198">
        <f t="shared" si="131"/>
        <v>-4.7990401919616454E-3</v>
      </c>
    </row>
    <row r="4236" spans="1:4" outlineLevel="1" x14ac:dyDescent="0.25">
      <c r="A4236" s="194">
        <v>38968</v>
      </c>
      <c r="B4236" s="195">
        <v>1298.92</v>
      </c>
      <c r="C4236" s="196">
        <f t="shared" si="130"/>
        <v>1.0037866493562697</v>
      </c>
      <c r="D4236" s="198">
        <f t="shared" si="131"/>
        <v>3.7866493562697112E-3</v>
      </c>
    </row>
    <row r="4237" spans="1:4" outlineLevel="1" x14ac:dyDescent="0.25">
      <c r="A4237" s="194">
        <v>38971</v>
      </c>
      <c r="B4237" s="195">
        <v>1299.54</v>
      </c>
      <c r="C4237" s="196">
        <f t="shared" si="130"/>
        <v>1.0004773196193759</v>
      </c>
      <c r="D4237" s="198">
        <f t="shared" si="131"/>
        <v>4.7731961937591549E-4</v>
      </c>
    </row>
    <row r="4238" spans="1:4" outlineLevel="1" x14ac:dyDescent="0.25">
      <c r="A4238" s="194">
        <v>38972</v>
      </c>
      <c r="B4238" s="195">
        <v>1313</v>
      </c>
      <c r="C4238" s="196">
        <f t="shared" si="130"/>
        <v>1.0103575111193193</v>
      </c>
      <c r="D4238" s="198">
        <f t="shared" si="131"/>
        <v>1.0357511119319263E-2</v>
      </c>
    </row>
    <row r="4239" spans="1:4" outlineLevel="1" x14ac:dyDescent="0.25">
      <c r="A4239" s="194">
        <v>38973</v>
      </c>
      <c r="B4239" s="195">
        <v>1318.07</v>
      </c>
      <c r="C4239" s="196">
        <f t="shared" si="130"/>
        <v>1.0038613861386139</v>
      </c>
      <c r="D4239" s="198">
        <f t="shared" si="131"/>
        <v>3.8613861386138648E-3</v>
      </c>
    </row>
    <row r="4240" spans="1:4" outlineLevel="1" x14ac:dyDescent="0.25">
      <c r="A4240" s="194">
        <v>38974</v>
      </c>
      <c r="B4240" s="195">
        <v>1316.28</v>
      </c>
      <c r="C4240" s="196">
        <f t="shared" si="130"/>
        <v>0.99864195376573328</v>
      </c>
      <c r="D4240" s="198">
        <f t="shared" si="131"/>
        <v>-1.3580462342667188E-3</v>
      </c>
    </row>
    <row r="4241" spans="1:4" outlineLevel="1" x14ac:dyDescent="0.25">
      <c r="A4241" s="194">
        <v>38975</v>
      </c>
      <c r="B4241" s="195">
        <v>1319.66</v>
      </c>
      <c r="C4241" s="196">
        <f t="shared" si="130"/>
        <v>1.0025678427082385</v>
      </c>
      <c r="D4241" s="198">
        <f t="shared" si="131"/>
        <v>2.5678427082385102E-3</v>
      </c>
    </row>
    <row r="4242" spans="1:4" outlineLevel="1" x14ac:dyDescent="0.25">
      <c r="A4242" s="194">
        <v>38978</v>
      </c>
      <c r="B4242" s="195">
        <v>1321.18</v>
      </c>
      <c r="C4242" s="196">
        <f t="shared" si="130"/>
        <v>1.00115181183032</v>
      </c>
      <c r="D4242" s="198">
        <f t="shared" si="131"/>
        <v>1.151811830319982E-3</v>
      </c>
    </row>
    <row r="4243" spans="1:4" outlineLevel="1" x14ac:dyDescent="0.25">
      <c r="A4243" s="194">
        <v>38979</v>
      </c>
      <c r="B4243" s="195">
        <v>1317.64</v>
      </c>
      <c r="C4243" s="196">
        <f t="shared" si="130"/>
        <v>0.99732057705990107</v>
      </c>
      <c r="D4243" s="198">
        <f t="shared" si="131"/>
        <v>-2.67942294009893E-3</v>
      </c>
    </row>
    <row r="4244" spans="1:4" outlineLevel="1" x14ac:dyDescent="0.25">
      <c r="A4244" s="194">
        <v>38980</v>
      </c>
      <c r="B4244" s="195">
        <v>1325.18</v>
      </c>
      <c r="C4244" s="196">
        <f t="shared" si="130"/>
        <v>1.005722352084029</v>
      </c>
      <c r="D4244" s="198">
        <f t="shared" si="131"/>
        <v>5.7223520840290476E-3</v>
      </c>
    </row>
    <row r="4245" spans="1:4" outlineLevel="1" x14ac:dyDescent="0.25">
      <c r="A4245" s="194">
        <v>38981</v>
      </c>
      <c r="B4245" s="195">
        <v>1318.03</v>
      </c>
      <c r="C4245" s="196">
        <f t="shared" si="130"/>
        <v>0.99460450655759969</v>
      </c>
      <c r="D4245" s="198">
        <f t="shared" si="131"/>
        <v>-5.395493442400312E-3</v>
      </c>
    </row>
    <row r="4246" spans="1:4" outlineLevel="1" x14ac:dyDescent="0.25">
      <c r="A4246" s="194">
        <v>38982</v>
      </c>
      <c r="B4246" s="195">
        <v>1314.78</v>
      </c>
      <c r="C4246" s="196">
        <f t="shared" si="130"/>
        <v>0.99753419876634064</v>
      </c>
      <c r="D4246" s="198">
        <f t="shared" si="131"/>
        <v>-2.4658012336593593E-3</v>
      </c>
    </row>
    <row r="4247" spans="1:4" outlineLevel="1" x14ac:dyDescent="0.25">
      <c r="A4247" s="194">
        <v>38985</v>
      </c>
      <c r="B4247" s="195">
        <v>1326.37</v>
      </c>
      <c r="C4247" s="196">
        <f t="shared" si="130"/>
        <v>1.0088151629930482</v>
      </c>
      <c r="D4247" s="198">
        <f t="shared" si="131"/>
        <v>8.8151629930481867E-3</v>
      </c>
    </row>
    <row r="4248" spans="1:4" outlineLevel="1" x14ac:dyDescent="0.25">
      <c r="A4248" s="194">
        <v>38986</v>
      </c>
      <c r="B4248" s="195">
        <v>1336.35</v>
      </c>
      <c r="C4248" s="196">
        <f t="shared" si="130"/>
        <v>1.0075242956339483</v>
      </c>
      <c r="D4248" s="198">
        <f t="shared" si="131"/>
        <v>7.5242956339482969E-3</v>
      </c>
    </row>
    <row r="4249" spans="1:4" outlineLevel="1" x14ac:dyDescent="0.25">
      <c r="A4249" s="194">
        <v>38987</v>
      </c>
      <c r="B4249" s="195">
        <v>1336.59</v>
      </c>
      <c r="C4249" s="196">
        <f t="shared" si="130"/>
        <v>1.0001795936693232</v>
      </c>
      <c r="D4249" s="198">
        <f t="shared" si="131"/>
        <v>1.7959366932318588E-4</v>
      </c>
    </row>
    <row r="4250" spans="1:4" outlineLevel="1" x14ac:dyDescent="0.25">
      <c r="A4250" s="194">
        <v>38988</v>
      </c>
      <c r="B4250" s="195">
        <v>1338.88</v>
      </c>
      <c r="C4250" s="196">
        <f t="shared" si="130"/>
        <v>1.0017133152275568</v>
      </c>
      <c r="D4250" s="198">
        <f t="shared" si="131"/>
        <v>1.7133152275567998E-3</v>
      </c>
    </row>
    <row r="4251" spans="1:4" outlineLevel="1" x14ac:dyDescent="0.25">
      <c r="A4251" s="194">
        <v>38989</v>
      </c>
      <c r="B4251" s="195">
        <v>1335.85</v>
      </c>
      <c r="C4251" s="196">
        <f t="shared" si="130"/>
        <v>0.99773691443594636</v>
      </c>
      <c r="D4251" s="198">
        <f t="shared" si="131"/>
        <v>-2.2630855640536351E-3</v>
      </c>
    </row>
    <row r="4252" spans="1:4" outlineLevel="1" x14ac:dyDescent="0.25">
      <c r="A4252" s="194">
        <v>38992</v>
      </c>
      <c r="B4252" s="195">
        <v>1331.32</v>
      </c>
      <c r="C4252" s="196">
        <f t="shared" si="130"/>
        <v>0.99660890069992891</v>
      </c>
      <c r="D4252" s="198">
        <f t="shared" si="131"/>
        <v>-3.3910993000710876E-3</v>
      </c>
    </row>
    <row r="4253" spans="1:4" outlineLevel="1" x14ac:dyDescent="0.25">
      <c r="A4253" s="194">
        <v>38993</v>
      </c>
      <c r="B4253" s="195">
        <v>1334.11</v>
      </c>
      <c r="C4253" s="196">
        <f t="shared" ref="C4253:C4316" si="132">B4253/B4252</f>
        <v>1.0020956644533245</v>
      </c>
      <c r="D4253" s="198">
        <f t="shared" ref="D4253:D4316" si="133">C4253-1</f>
        <v>2.0956644533245417E-3</v>
      </c>
    </row>
    <row r="4254" spans="1:4" outlineLevel="1" x14ac:dyDescent="0.25">
      <c r="A4254" s="194">
        <v>38994</v>
      </c>
      <c r="B4254" s="195">
        <v>1350.2</v>
      </c>
      <c r="C4254" s="196">
        <f t="shared" si="132"/>
        <v>1.0120604747734445</v>
      </c>
      <c r="D4254" s="198">
        <f t="shared" si="133"/>
        <v>1.2060474773444518E-2</v>
      </c>
    </row>
    <row r="4255" spans="1:4" outlineLevel="1" x14ac:dyDescent="0.25">
      <c r="A4255" s="194">
        <v>38995</v>
      </c>
      <c r="B4255" s="195">
        <v>1353.22</v>
      </c>
      <c r="C4255" s="196">
        <f t="shared" si="132"/>
        <v>1.0022367056732335</v>
      </c>
      <c r="D4255" s="198">
        <f t="shared" si="133"/>
        <v>2.23670567323353E-3</v>
      </c>
    </row>
    <row r="4256" spans="1:4" outlineLevel="1" x14ac:dyDescent="0.25">
      <c r="A4256" s="194">
        <v>38996</v>
      </c>
      <c r="B4256" s="195">
        <v>1349.59</v>
      </c>
      <c r="C4256" s="196">
        <f t="shared" si="132"/>
        <v>0.99731750934807339</v>
      </c>
      <c r="D4256" s="198">
        <f t="shared" si="133"/>
        <v>-2.6824906519266056E-3</v>
      </c>
    </row>
    <row r="4257" spans="1:4" outlineLevel="1" x14ac:dyDescent="0.25">
      <c r="A4257" s="194">
        <v>38999</v>
      </c>
      <c r="B4257" s="195">
        <v>1350.66</v>
      </c>
      <c r="C4257" s="196">
        <f t="shared" si="132"/>
        <v>1.0007928333790264</v>
      </c>
      <c r="D4257" s="198">
        <f t="shared" si="133"/>
        <v>7.9283337902635864E-4</v>
      </c>
    </row>
    <row r="4258" spans="1:4" outlineLevel="1" x14ac:dyDescent="0.25">
      <c r="A4258" s="194">
        <v>39000</v>
      </c>
      <c r="B4258" s="195">
        <v>1353.42</v>
      </c>
      <c r="C4258" s="196">
        <f t="shared" si="132"/>
        <v>1.0020434454266802</v>
      </c>
      <c r="D4258" s="198">
        <f t="shared" si="133"/>
        <v>2.0434454266802238E-3</v>
      </c>
    </row>
    <row r="4259" spans="1:4" outlineLevel="1" x14ac:dyDescent="0.25">
      <c r="A4259" s="194">
        <v>39001</v>
      </c>
      <c r="B4259" s="195">
        <v>1349.95</v>
      </c>
      <c r="C4259" s="196">
        <f t="shared" si="132"/>
        <v>0.99743612478018651</v>
      </c>
      <c r="D4259" s="198">
        <f t="shared" si="133"/>
        <v>-2.563875219813494E-3</v>
      </c>
    </row>
    <row r="4260" spans="1:4" outlineLevel="1" x14ac:dyDescent="0.25">
      <c r="A4260" s="194">
        <v>39002</v>
      </c>
      <c r="B4260" s="195">
        <v>1362.83</v>
      </c>
      <c r="C4260" s="196">
        <f t="shared" si="132"/>
        <v>1.0095410941145968</v>
      </c>
      <c r="D4260" s="198">
        <f t="shared" si="133"/>
        <v>9.5410941145968042E-3</v>
      </c>
    </row>
    <row r="4261" spans="1:4" outlineLevel="1" x14ac:dyDescent="0.25">
      <c r="A4261" s="194">
        <v>39003</v>
      </c>
      <c r="B4261" s="195">
        <v>1365.62</v>
      </c>
      <c r="C4261" s="196">
        <f t="shared" si="132"/>
        <v>1.0020472105838585</v>
      </c>
      <c r="D4261" s="198">
        <f t="shared" si="133"/>
        <v>2.0472105838584831E-3</v>
      </c>
    </row>
    <row r="4262" spans="1:4" outlineLevel="1" x14ac:dyDescent="0.25">
      <c r="A4262" s="194">
        <v>39006</v>
      </c>
      <c r="B4262" s="195">
        <v>1369.06</v>
      </c>
      <c r="C4262" s="196">
        <f t="shared" si="132"/>
        <v>1.0025190023579034</v>
      </c>
      <c r="D4262" s="198">
        <f t="shared" si="133"/>
        <v>2.519002357903366E-3</v>
      </c>
    </row>
    <row r="4263" spans="1:4" outlineLevel="1" x14ac:dyDescent="0.25">
      <c r="A4263" s="194">
        <v>39007</v>
      </c>
      <c r="B4263" s="195">
        <v>1364.05</v>
      </c>
      <c r="C4263" s="196">
        <f t="shared" si="132"/>
        <v>0.99634055483324324</v>
      </c>
      <c r="D4263" s="198">
        <f t="shared" si="133"/>
        <v>-3.6594451667567585E-3</v>
      </c>
    </row>
    <row r="4264" spans="1:4" outlineLevel="1" x14ac:dyDescent="0.25">
      <c r="A4264" s="194">
        <v>39008</v>
      </c>
      <c r="B4264" s="195">
        <v>1365.8</v>
      </c>
      <c r="C4264" s="196">
        <f t="shared" si="132"/>
        <v>1.0012829441736006</v>
      </c>
      <c r="D4264" s="198">
        <f t="shared" si="133"/>
        <v>1.2829441736006419E-3</v>
      </c>
    </row>
    <row r="4265" spans="1:4" outlineLevel="1" x14ac:dyDescent="0.25">
      <c r="A4265" s="194">
        <v>39009</v>
      </c>
      <c r="B4265" s="195">
        <v>1366.96</v>
      </c>
      <c r="C4265" s="196">
        <f t="shared" si="132"/>
        <v>1.0008493190803924</v>
      </c>
      <c r="D4265" s="198">
        <f t="shared" si="133"/>
        <v>8.4931908039242998E-4</v>
      </c>
    </row>
    <row r="4266" spans="1:4" outlineLevel="1" x14ac:dyDescent="0.25">
      <c r="A4266" s="194">
        <v>39010</v>
      </c>
      <c r="B4266" s="195">
        <v>1368.6</v>
      </c>
      <c r="C4266" s="196">
        <f t="shared" si="132"/>
        <v>1.0011997424942938</v>
      </c>
      <c r="D4266" s="198">
        <f t="shared" si="133"/>
        <v>1.1997424942937762E-3</v>
      </c>
    </row>
    <row r="4267" spans="1:4" outlineLevel="1" x14ac:dyDescent="0.25">
      <c r="A4267" s="194">
        <v>39013</v>
      </c>
      <c r="B4267" s="195">
        <v>1377.02</v>
      </c>
      <c r="C4267" s="196">
        <f t="shared" si="132"/>
        <v>1.0061522723951484</v>
      </c>
      <c r="D4267" s="198">
        <f t="shared" si="133"/>
        <v>6.1522723951483727E-3</v>
      </c>
    </row>
    <row r="4268" spans="1:4" outlineLevel="1" x14ac:dyDescent="0.25">
      <c r="A4268" s="194">
        <v>39014</v>
      </c>
      <c r="B4268" s="195">
        <v>1377.38</v>
      </c>
      <c r="C4268" s="196">
        <f t="shared" si="132"/>
        <v>1.0002614341113421</v>
      </c>
      <c r="D4268" s="198">
        <f t="shared" si="133"/>
        <v>2.6143411134205152E-4</v>
      </c>
    </row>
    <row r="4269" spans="1:4" outlineLevel="1" x14ac:dyDescent="0.25">
      <c r="A4269" s="194">
        <v>39015</v>
      </c>
      <c r="B4269" s="195">
        <v>1382.22</v>
      </c>
      <c r="C4269" s="196">
        <f t="shared" si="132"/>
        <v>1.00351391772786</v>
      </c>
      <c r="D4269" s="198">
        <f t="shared" si="133"/>
        <v>3.5139177278600275E-3</v>
      </c>
    </row>
    <row r="4270" spans="1:4" outlineLevel="1" x14ac:dyDescent="0.25">
      <c r="A4270" s="194">
        <v>39016</v>
      </c>
      <c r="B4270" s="195">
        <v>1389.08</v>
      </c>
      <c r="C4270" s="196">
        <f t="shared" si="132"/>
        <v>1.0049630304871873</v>
      </c>
      <c r="D4270" s="198">
        <f t="shared" si="133"/>
        <v>4.9630304871872699E-3</v>
      </c>
    </row>
    <row r="4271" spans="1:4" outlineLevel="1" x14ac:dyDescent="0.25">
      <c r="A4271" s="194">
        <v>39017</v>
      </c>
      <c r="B4271" s="195">
        <v>1377.34</v>
      </c>
      <c r="C4271" s="196">
        <f t="shared" si="132"/>
        <v>0.99154836294525872</v>
      </c>
      <c r="D4271" s="198">
        <f t="shared" si="133"/>
        <v>-8.4516370547412789E-3</v>
      </c>
    </row>
    <row r="4272" spans="1:4" outlineLevel="1" x14ac:dyDescent="0.25">
      <c r="A4272" s="194">
        <v>39020</v>
      </c>
      <c r="B4272" s="195">
        <v>1377.93</v>
      </c>
      <c r="C4272" s="196">
        <f t="shared" si="132"/>
        <v>1.0004283619149956</v>
      </c>
      <c r="D4272" s="198">
        <f t="shared" si="133"/>
        <v>4.2836191499562304E-4</v>
      </c>
    </row>
    <row r="4273" spans="1:4" outlineLevel="1" x14ac:dyDescent="0.25">
      <c r="A4273" s="194">
        <v>39021</v>
      </c>
      <c r="B4273" s="195">
        <v>1377.94</v>
      </c>
      <c r="C4273" s="196">
        <f t="shared" si="132"/>
        <v>1.0000072572627057</v>
      </c>
      <c r="D4273" s="198">
        <f t="shared" si="133"/>
        <v>7.2572627056732841E-6</v>
      </c>
    </row>
    <row r="4274" spans="1:4" outlineLevel="1" x14ac:dyDescent="0.25">
      <c r="A4274" s="194">
        <v>39022</v>
      </c>
      <c r="B4274" s="195">
        <v>1367.81</v>
      </c>
      <c r="C4274" s="196">
        <f t="shared" si="132"/>
        <v>0.99264844623133075</v>
      </c>
      <c r="D4274" s="198">
        <f t="shared" si="133"/>
        <v>-7.35155376866925E-3</v>
      </c>
    </row>
    <row r="4275" spans="1:4" outlineLevel="1" x14ac:dyDescent="0.25">
      <c r="A4275" s="194">
        <v>39023</v>
      </c>
      <c r="B4275" s="195">
        <v>1367.34</v>
      </c>
      <c r="C4275" s="196">
        <f t="shared" si="132"/>
        <v>0.99965638502423582</v>
      </c>
      <c r="D4275" s="198">
        <f t="shared" si="133"/>
        <v>-3.4361497576418376E-4</v>
      </c>
    </row>
    <row r="4276" spans="1:4" outlineLevel="1" x14ac:dyDescent="0.25">
      <c r="A4276" s="194">
        <v>39024</v>
      </c>
      <c r="B4276" s="195">
        <v>1364.3</v>
      </c>
      <c r="C4276" s="196">
        <f t="shared" si="132"/>
        <v>0.99777670513551864</v>
      </c>
      <c r="D4276" s="198">
        <f t="shared" si="133"/>
        <v>-2.2232948644813622E-3</v>
      </c>
    </row>
    <row r="4277" spans="1:4" outlineLevel="1" x14ac:dyDescent="0.25">
      <c r="A4277" s="194">
        <v>39027</v>
      </c>
      <c r="B4277" s="195">
        <v>1379.78</v>
      </c>
      <c r="C4277" s="196">
        <f t="shared" si="132"/>
        <v>1.0113464780473502</v>
      </c>
      <c r="D4277" s="198">
        <f t="shared" si="133"/>
        <v>1.1346478047350228E-2</v>
      </c>
    </row>
    <row r="4278" spans="1:4" outlineLevel="1" x14ac:dyDescent="0.25">
      <c r="A4278" s="194">
        <v>39028</v>
      </c>
      <c r="B4278" s="195">
        <v>1382.84</v>
      </c>
      <c r="C4278" s="196">
        <f t="shared" si="132"/>
        <v>1.002217744857876</v>
      </c>
      <c r="D4278" s="198">
        <f t="shared" si="133"/>
        <v>2.2177448578759584E-3</v>
      </c>
    </row>
    <row r="4279" spans="1:4" outlineLevel="1" x14ac:dyDescent="0.25">
      <c r="A4279" s="194">
        <v>39029</v>
      </c>
      <c r="B4279" s="195">
        <v>1385.72</v>
      </c>
      <c r="C4279" s="196">
        <f t="shared" si="132"/>
        <v>1.0020826704463279</v>
      </c>
      <c r="D4279" s="198">
        <f t="shared" si="133"/>
        <v>2.0826704463279277E-3</v>
      </c>
    </row>
    <row r="4280" spans="1:4" outlineLevel="1" x14ac:dyDescent="0.25">
      <c r="A4280" s="194">
        <v>39030</v>
      </c>
      <c r="B4280" s="195">
        <v>1378.33</v>
      </c>
      <c r="C4280" s="196">
        <f t="shared" si="132"/>
        <v>0.9946670323008977</v>
      </c>
      <c r="D4280" s="198">
        <f t="shared" si="133"/>
        <v>-5.3329676991022978E-3</v>
      </c>
    </row>
    <row r="4281" spans="1:4" outlineLevel="1" x14ac:dyDescent="0.25">
      <c r="A4281" s="194">
        <v>39031</v>
      </c>
      <c r="B4281" s="195">
        <v>1380.9</v>
      </c>
      <c r="C4281" s="196">
        <f t="shared" si="132"/>
        <v>1.0018645752468569</v>
      </c>
      <c r="D4281" s="198">
        <f t="shared" si="133"/>
        <v>1.8645752468569032E-3</v>
      </c>
    </row>
    <row r="4282" spans="1:4" outlineLevel="1" x14ac:dyDescent="0.25">
      <c r="A4282" s="194">
        <v>39034</v>
      </c>
      <c r="B4282" s="195">
        <v>1384.42</v>
      </c>
      <c r="C4282" s="196">
        <f t="shared" si="132"/>
        <v>1.0025490622058078</v>
      </c>
      <c r="D4282" s="198">
        <f t="shared" si="133"/>
        <v>2.5490622058077506E-3</v>
      </c>
    </row>
    <row r="4283" spans="1:4" outlineLevel="1" x14ac:dyDescent="0.25">
      <c r="A4283" s="194">
        <v>39035</v>
      </c>
      <c r="B4283" s="195">
        <v>1393.22</v>
      </c>
      <c r="C4283" s="196">
        <f t="shared" si="132"/>
        <v>1.0063564525216335</v>
      </c>
      <c r="D4283" s="198">
        <f t="shared" si="133"/>
        <v>6.3564525216335266E-3</v>
      </c>
    </row>
    <row r="4284" spans="1:4" outlineLevel="1" x14ac:dyDescent="0.25">
      <c r="A4284" s="194">
        <v>39036</v>
      </c>
      <c r="B4284" s="195">
        <v>1396.57</v>
      </c>
      <c r="C4284" s="196">
        <f t="shared" si="132"/>
        <v>1.0024045018015819</v>
      </c>
      <c r="D4284" s="198">
        <f t="shared" si="133"/>
        <v>2.4045018015819153E-3</v>
      </c>
    </row>
    <row r="4285" spans="1:4" outlineLevel="1" x14ac:dyDescent="0.25">
      <c r="A4285" s="194">
        <v>39037</v>
      </c>
      <c r="B4285" s="195">
        <v>1399.76</v>
      </c>
      <c r="C4285" s="196">
        <f t="shared" si="132"/>
        <v>1.0022841676392877</v>
      </c>
      <c r="D4285" s="198">
        <f t="shared" si="133"/>
        <v>2.2841676392877375E-3</v>
      </c>
    </row>
    <row r="4286" spans="1:4" outlineLevel="1" x14ac:dyDescent="0.25">
      <c r="A4286" s="194">
        <v>39038</v>
      </c>
      <c r="B4286" s="195">
        <v>1401.2</v>
      </c>
      <c r="C4286" s="196">
        <f t="shared" si="132"/>
        <v>1.0010287477853346</v>
      </c>
      <c r="D4286" s="198">
        <f t="shared" si="133"/>
        <v>1.0287477853345717E-3</v>
      </c>
    </row>
    <row r="4287" spans="1:4" outlineLevel="1" x14ac:dyDescent="0.25">
      <c r="A4287" s="194">
        <v>39041</v>
      </c>
      <c r="B4287" s="195">
        <v>1400.5</v>
      </c>
      <c r="C4287" s="196">
        <f t="shared" si="132"/>
        <v>0.99950042820439622</v>
      </c>
      <c r="D4287" s="198">
        <f t="shared" si="133"/>
        <v>-4.9957179560378151E-4</v>
      </c>
    </row>
    <row r="4288" spans="1:4" outlineLevel="1" x14ac:dyDescent="0.25">
      <c r="A4288" s="194">
        <v>39042</v>
      </c>
      <c r="B4288" s="195">
        <v>1402.81</v>
      </c>
      <c r="C4288" s="196">
        <f t="shared" si="132"/>
        <v>1.0016494109246696</v>
      </c>
      <c r="D4288" s="198">
        <f t="shared" si="133"/>
        <v>1.6494109246696365E-3</v>
      </c>
    </row>
    <row r="4289" spans="1:4" outlineLevel="1" x14ac:dyDescent="0.25">
      <c r="A4289" s="194">
        <v>39043</v>
      </c>
      <c r="B4289" s="195">
        <v>1406.09</v>
      </c>
      <c r="C4289" s="196">
        <f t="shared" si="132"/>
        <v>1.0023381641134579</v>
      </c>
      <c r="D4289" s="198">
        <f t="shared" si="133"/>
        <v>2.3381641134578857E-3</v>
      </c>
    </row>
    <row r="4290" spans="1:4" outlineLevel="1" x14ac:dyDescent="0.25">
      <c r="A4290" s="194">
        <v>39045</v>
      </c>
      <c r="B4290" s="195">
        <v>1400.95</v>
      </c>
      <c r="C4290" s="196">
        <f t="shared" si="132"/>
        <v>0.99634447297114703</v>
      </c>
      <c r="D4290" s="198">
        <f t="shared" si="133"/>
        <v>-3.6555270288529673E-3</v>
      </c>
    </row>
    <row r="4291" spans="1:4" outlineLevel="1" x14ac:dyDescent="0.25">
      <c r="A4291" s="194">
        <v>39048</v>
      </c>
      <c r="B4291" s="195">
        <v>1381.96</v>
      </c>
      <c r="C4291" s="196">
        <f t="shared" si="132"/>
        <v>0.98644491238088439</v>
      </c>
      <c r="D4291" s="198">
        <f t="shared" si="133"/>
        <v>-1.3555087619115613E-2</v>
      </c>
    </row>
    <row r="4292" spans="1:4" outlineLevel="1" x14ac:dyDescent="0.25">
      <c r="A4292" s="194">
        <v>39049</v>
      </c>
      <c r="B4292" s="195">
        <v>1386.72</v>
      </c>
      <c r="C4292" s="196">
        <f t="shared" si="132"/>
        <v>1.0034443833396045</v>
      </c>
      <c r="D4292" s="198">
        <f t="shared" si="133"/>
        <v>3.4443833396045065E-3</v>
      </c>
    </row>
    <row r="4293" spans="1:4" outlineLevel="1" x14ac:dyDescent="0.25">
      <c r="A4293" s="194">
        <v>39050</v>
      </c>
      <c r="B4293" s="195">
        <v>1399.48</v>
      </c>
      <c r="C4293" s="196">
        <f t="shared" si="132"/>
        <v>1.0092015691704166</v>
      </c>
      <c r="D4293" s="198">
        <f t="shared" si="133"/>
        <v>9.2015691704165903E-3</v>
      </c>
    </row>
    <row r="4294" spans="1:4" outlineLevel="1" x14ac:dyDescent="0.25">
      <c r="A4294" s="194">
        <v>39051</v>
      </c>
      <c r="B4294" s="195">
        <v>1400.63</v>
      </c>
      <c r="C4294" s="196">
        <f t="shared" si="132"/>
        <v>1.0008217337868353</v>
      </c>
      <c r="D4294" s="198">
        <f t="shared" si="133"/>
        <v>8.2173378683525478E-4</v>
      </c>
    </row>
    <row r="4295" spans="1:4" outlineLevel="1" x14ac:dyDescent="0.25">
      <c r="A4295" s="194">
        <v>39052</v>
      </c>
      <c r="B4295" s="195">
        <v>1396.71</v>
      </c>
      <c r="C4295" s="196">
        <f t="shared" si="132"/>
        <v>0.99720125943325499</v>
      </c>
      <c r="D4295" s="198">
        <f t="shared" si="133"/>
        <v>-2.798740566745006E-3</v>
      </c>
    </row>
    <row r="4296" spans="1:4" outlineLevel="1" x14ac:dyDescent="0.25">
      <c r="A4296" s="194">
        <v>39055</v>
      </c>
      <c r="B4296" s="195">
        <v>1409.12</v>
      </c>
      <c r="C4296" s="196">
        <f t="shared" si="132"/>
        <v>1.0088851658540425</v>
      </c>
      <c r="D4296" s="198">
        <f t="shared" si="133"/>
        <v>8.8851658540425316E-3</v>
      </c>
    </row>
    <row r="4297" spans="1:4" outlineLevel="1" x14ac:dyDescent="0.25">
      <c r="A4297" s="194">
        <v>39056</v>
      </c>
      <c r="B4297" s="195">
        <v>1414.76</v>
      </c>
      <c r="C4297" s="196">
        <f t="shared" si="132"/>
        <v>1.0040024980129443</v>
      </c>
      <c r="D4297" s="198">
        <f t="shared" si="133"/>
        <v>4.0024980129442778E-3</v>
      </c>
    </row>
    <row r="4298" spans="1:4" outlineLevel="1" x14ac:dyDescent="0.25">
      <c r="A4298" s="194">
        <v>39057</v>
      </c>
      <c r="B4298" s="195">
        <v>1412.9</v>
      </c>
      <c r="C4298" s="196">
        <f t="shared" si="132"/>
        <v>0.99868528937770373</v>
      </c>
      <c r="D4298" s="198">
        <f t="shared" si="133"/>
        <v>-1.3147106222962668E-3</v>
      </c>
    </row>
    <row r="4299" spans="1:4" outlineLevel="1" x14ac:dyDescent="0.25">
      <c r="A4299" s="194">
        <v>39058</v>
      </c>
      <c r="B4299" s="195">
        <v>1407.29</v>
      </c>
      <c r="C4299" s="196">
        <f t="shared" si="132"/>
        <v>0.99602944298959573</v>
      </c>
      <c r="D4299" s="198">
        <f t="shared" si="133"/>
        <v>-3.9705570104042742E-3</v>
      </c>
    </row>
    <row r="4300" spans="1:4" outlineLevel="1" x14ac:dyDescent="0.25">
      <c r="A4300" s="194">
        <v>39059</v>
      </c>
      <c r="B4300" s="195">
        <v>1409.84</v>
      </c>
      <c r="C4300" s="196">
        <f t="shared" si="132"/>
        <v>1.0018119932636484</v>
      </c>
      <c r="D4300" s="198">
        <f t="shared" si="133"/>
        <v>1.8119932636484481E-3</v>
      </c>
    </row>
    <row r="4301" spans="1:4" outlineLevel="1" x14ac:dyDescent="0.25">
      <c r="A4301" s="194">
        <v>39062</v>
      </c>
      <c r="B4301" s="195">
        <v>1413.04</v>
      </c>
      <c r="C4301" s="196">
        <f t="shared" si="132"/>
        <v>1.0022697611076434</v>
      </c>
      <c r="D4301" s="198">
        <f t="shared" si="133"/>
        <v>2.269761107643431E-3</v>
      </c>
    </row>
    <row r="4302" spans="1:4" outlineLevel="1" x14ac:dyDescent="0.25">
      <c r="A4302" s="194">
        <v>39063</v>
      </c>
      <c r="B4302" s="195">
        <v>1411.56</v>
      </c>
      <c r="C4302" s="196">
        <f t="shared" si="132"/>
        <v>0.99895261280643155</v>
      </c>
      <c r="D4302" s="198">
        <f t="shared" si="133"/>
        <v>-1.0473871935684498E-3</v>
      </c>
    </row>
    <row r="4303" spans="1:4" outlineLevel="1" x14ac:dyDescent="0.25">
      <c r="A4303" s="194">
        <v>39064</v>
      </c>
      <c r="B4303" s="195">
        <v>1413.21</v>
      </c>
      <c r="C4303" s="196">
        <f t="shared" si="132"/>
        <v>1.0011689194933266</v>
      </c>
      <c r="D4303" s="198">
        <f t="shared" si="133"/>
        <v>1.1689194933266478E-3</v>
      </c>
    </row>
    <row r="4304" spans="1:4" outlineLevel="1" x14ac:dyDescent="0.25">
      <c r="A4304" s="194">
        <v>39065</v>
      </c>
      <c r="B4304" s="195">
        <v>1425.49</v>
      </c>
      <c r="C4304" s="196">
        <f t="shared" si="132"/>
        <v>1.0086894375216704</v>
      </c>
      <c r="D4304" s="198">
        <f t="shared" si="133"/>
        <v>8.6894375216703956E-3</v>
      </c>
    </row>
    <row r="4305" spans="1:4" outlineLevel="1" x14ac:dyDescent="0.25">
      <c r="A4305" s="194">
        <v>39066</v>
      </c>
      <c r="B4305" s="195">
        <v>1427.09</v>
      </c>
      <c r="C4305" s="196">
        <f t="shared" si="132"/>
        <v>1.0011224210622311</v>
      </c>
      <c r="D4305" s="198">
        <f t="shared" si="133"/>
        <v>1.1224210622311492E-3</v>
      </c>
    </row>
    <row r="4306" spans="1:4" outlineLevel="1" x14ac:dyDescent="0.25">
      <c r="A4306" s="194">
        <v>39069</v>
      </c>
      <c r="B4306" s="195">
        <v>1422.48</v>
      </c>
      <c r="C4306" s="196">
        <f t="shared" si="132"/>
        <v>0.99676965012718199</v>
      </c>
      <c r="D4306" s="198">
        <f t="shared" si="133"/>
        <v>-3.2303498728180058E-3</v>
      </c>
    </row>
    <row r="4307" spans="1:4" outlineLevel="1" x14ac:dyDescent="0.25">
      <c r="A4307" s="194">
        <v>39070</v>
      </c>
      <c r="B4307" s="195">
        <v>1425.55</v>
      </c>
      <c r="C4307" s="196">
        <f t="shared" si="132"/>
        <v>1.0021582025757831</v>
      </c>
      <c r="D4307" s="198">
        <f t="shared" si="133"/>
        <v>2.1582025757831413E-3</v>
      </c>
    </row>
    <row r="4308" spans="1:4" outlineLevel="1" x14ac:dyDescent="0.25">
      <c r="A4308" s="194">
        <v>39071</v>
      </c>
      <c r="B4308" s="195">
        <v>1423.53</v>
      </c>
      <c r="C4308" s="196">
        <f t="shared" si="132"/>
        <v>0.99858300305145387</v>
      </c>
      <c r="D4308" s="198">
        <f t="shared" si="133"/>
        <v>-1.4169969485461342E-3</v>
      </c>
    </row>
    <row r="4309" spans="1:4" outlineLevel="1" x14ac:dyDescent="0.25">
      <c r="A4309" s="194">
        <v>39072</v>
      </c>
      <c r="B4309" s="195">
        <v>1418.3</v>
      </c>
      <c r="C4309" s="196">
        <f t="shared" si="132"/>
        <v>0.99632603457601876</v>
      </c>
      <c r="D4309" s="198">
        <f t="shared" si="133"/>
        <v>-3.6739654239812403E-3</v>
      </c>
    </row>
    <row r="4310" spans="1:4" outlineLevel="1" x14ac:dyDescent="0.25">
      <c r="A4310" s="194">
        <v>39073</v>
      </c>
      <c r="B4310" s="195">
        <v>1410.76</v>
      </c>
      <c r="C4310" s="196">
        <f t="shared" si="132"/>
        <v>0.99468377635197069</v>
      </c>
      <c r="D4310" s="198">
        <f t="shared" si="133"/>
        <v>-5.3162236480293057E-3</v>
      </c>
    </row>
    <row r="4311" spans="1:4" outlineLevel="1" x14ac:dyDescent="0.25">
      <c r="A4311" s="194">
        <v>39077</v>
      </c>
      <c r="B4311" s="195">
        <v>1416.9</v>
      </c>
      <c r="C4311" s="196">
        <f t="shared" si="132"/>
        <v>1.0043522640278999</v>
      </c>
      <c r="D4311" s="198">
        <f t="shared" si="133"/>
        <v>4.3522640278998992E-3</v>
      </c>
    </row>
    <row r="4312" spans="1:4" outlineLevel="1" x14ac:dyDescent="0.25">
      <c r="A4312" s="194">
        <v>39078</v>
      </c>
      <c r="B4312" s="195">
        <v>1426.84</v>
      </c>
      <c r="C4312" s="196">
        <f t="shared" si="132"/>
        <v>1.0070153151245675</v>
      </c>
      <c r="D4312" s="198">
        <f t="shared" si="133"/>
        <v>7.0153151245675449E-3</v>
      </c>
    </row>
    <row r="4313" spans="1:4" outlineLevel="1" x14ac:dyDescent="0.25">
      <c r="A4313" s="194">
        <v>39079</v>
      </c>
      <c r="B4313" s="195">
        <v>1424.73</v>
      </c>
      <c r="C4313" s="196">
        <f t="shared" si="132"/>
        <v>0.99852120770373698</v>
      </c>
      <c r="D4313" s="198">
        <f t="shared" si="133"/>
        <v>-1.4787922962630207E-3</v>
      </c>
    </row>
    <row r="4314" spans="1:4" outlineLevel="1" x14ac:dyDescent="0.25">
      <c r="A4314" s="194">
        <v>39080</v>
      </c>
      <c r="B4314" s="195">
        <v>1418.3</v>
      </c>
      <c r="C4314" s="196">
        <f t="shared" si="132"/>
        <v>0.99548686417777399</v>
      </c>
      <c r="D4314" s="198">
        <f t="shared" si="133"/>
        <v>-4.513135822226011E-3</v>
      </c>
    </row>
    <row r="4315" spans="1:4" outlineLevel="1" x14ac:dyDescent="0.25">
      <c r="A4315" s="194">
        <v>39085</v>
      </c>
      <c r="B4315" s="195">
        <v>1416.6</v>
      </c>
      <c r="C4315" s="196">
        <f t="shared" si="132"/>
        <v>0.99880138193612067</v>
      </c>
      <c r="D4315" s="198">
        <f t="shared" si="133"/>
        <v>-1.1986180638793309E-3</v>
      </c>
    </row>
    <row r="4316" spans="1:4" outlineLevel="1" x14ac:dyDescent="0.25">
      <c r="A4316" s="194">
        <v>39086</v>
      </c>
      <c r="B4316" s="195">
        <v>1418.34</v>
      </c>
      <c r="C4316" s="196">
        <f t="shared" si="132"/>
        <v>1.0012282930961458</v>
      </c>
      <c r="D4316" s="198">
        <f t="shared" si="133"/>
        <v>1.228293096145805E-3</v>
      </c>
    </row>
    <row r="4317" spans="1:4" outlineLevel="1" x14ac:dyDescent="0.25">
      <c r="A4317" s="194">
        <v>39087</v>
      </c>
      <c r="B4317" s="195">
        <v>1409.71</v>
      </c>
      <c r="C4317" s="196">
        <f t="shared" ref="C4317:C4380" si="134">B4317/B4316</f>
        <v>0.9939154222541845</v>
      </c>
      <c r="D4317" s="198">
        <f t="shared" ref="D4317:D4380" si="135">C4317-1</f>
        <v>-6.0845777458155004E-3</v>
      </c>
    </row>
    <row r="4318" spans="1:4" outlineLevel="1" x14ac:dyDescent="0.25">
      <c r="A4318" s="194">
        <v>39090</v>
      </c>
      <c r="B4318" s="195">
        <v>1412.84</v>
      </c>
      <c r="C4318" s="196">
        <f t="shared" si="134"/>
        <v>1.0022203148165225</v>
      </c>
      <c r="D4318" s="198">
        <f t="shared" si="135"/>
        <v>2.2203148165225173E-3</v>
      </c>
    </row>
    <row r="4319" spans="1:4" outlineLevel="1" x14ac:dyDescent="0.25">
      <c r="A4319" s="194">
        <v>39091</v>
      </c>
      <c r="B4319" s="195">
        <v>1412.11</v>
      </c>
      <c r="C4319" s="196">
        <f t="shared" si="134"/>
        <v>0.99948331021205516</v>
      </c>
      <c r="D4319" s="198">
        <f t="shared" si="135"/>
        <v>-5.1668978794483511E-4</v>
      </c>
    </row>
    <row r="4320" spans="1:4" outlineLevel="1" x14ac:dyDescent="0.25">
      <c r="A4320" s="194">
        <v>39092</v>
      </c>
      <c r="B4320" s="195">
        <v>1414.85</v>
      </c>
      <c r="C4320" s="196">
        <f t="shared" si="134"/>
        <v>1.0019403587539215</v>
      </c>
      <c r="D4320" s="198">
        <f t="shared" si="135"/>
        <v>1.9403587539215117E-3</v>
      </c>
    </row>
    <row r="4321" spans="1:4" outlineLevel="1" x14ac:dyDescent="0.25">
      <c r="A4321" s="194">
        <v>39093</v>
      </c>
      <c r="B4321" s="195">
        <v>1423.82</v>
      </c>
      <c r="C4321" s="196">
        <f t="shared" si="134"/>
        <v>1.0063398946884829</v>
      </c>
      <c r="D4321" s="198">
        <f t="shared" si="135"/>
        <v>6.3398946884829499E-3</v>
      </c>
    </row>
    <row r="4322" spans="1:4" outlineLevel="1" x14ac:dyDescent="0.25">
      <c r="A4322" s="194">
        <v>39094</v>
      </c>
      <c r="B4322" s="195">
        <v>1430.73</v>
      </c>
      <c r="C4322" s="196">
        <f t="shared" si="134"/>
        <v>1.0048531415487914</v>
      </c>
      <c r="D4322" s="198">
        <f t="shared" si="135"/>
        <v>4.853141548791351E-3</v>
      </c>
    </row>
    <row r="4323" spans="1:4" outlineLevel="1" x14ac:dyDescent="0.25">
      <c r="A4323" s="194">
        <v>39098</v>
      </c>
      <c r="B4323" s="195">
        <v>1431.9</v>
      </c>
      <c r="C4323" s="196">
        <f t="shared" si="134"/>
        <v>1.0008177643580551</v>
      </c>
      <c r="D4323" s="198">
        <f t="shared" si="135"/>
        <v>8.177643580551397E-4</v>
      </c>
    </row>
    <row r="4324" spans="1:4" outlineLevel="1" x14ac:dyDescent="0.25">
      <c r="A4324" s="194">
        <v>39099</v>
      </c>
      <c r="B4324" s="195">
        <v>1430.62</v>
      </c>
      <c r="C4324" s="196">
        <f t="shared" si="134"/>
        <v>0.99910608282701296</v>
      </c>
      <c r="D4324" s="198">
        <f t="shared" si="135"/>
        <v>-8.9391717298703544E-4</v>
      </c>
    </row>
    <row r="4325" spans="1:4" outlineLevel="1" x14ac:dyDescent="0.25">
      <c r="A4325" s="194">
        <v>39100</v>
      </c>
      <c r="B4325" s="195">
        <v>1426.37</v>
      </c>
      <c r="C4325" s="196">
        <f t="shared" si="134"/>
        <v>0.99702926004110104</v>
      </c>
      <c r="D4325" s="198">
        <f t="shared" si="135"/>
        <v>-2.9707399588989603E-3</v>
      </c>
    </row>
    <row r="4326" spans="1:4" outlineLevel="1" x14ac:dyDescent="0.25">
      <c r="A4326" s="194">
        <v>39101</v>
      </c>
      <c r="B4326" s="195">
        <v>1430.5</v>
      </c>
      <c r="C4326" s="196">
        <f t="shared" si="134"/>
        <v>1.0028954619067985</v>
      </c>
      <c r="D4326" s="198">
        <f t="shared" si="135"/>
        <v>2.8954619067984577E-3</v>
      </c>
    </row>
    <row r="4327" spans="1:4" outlineLevel="1" x14ac:dyDescent="0.25">
      <c r="A4327" s="194">
        <v>39104</v>
      </c>
      <c r="B4327" s="195">
        <v>1422.95</v>
      </c>
      <c r="C4327" s="196">
        <f t="shared" si="134"/>
        <v>0.99472212513107305</v>
      </c>
      <c r="D4327" s="198">
        <f t="shared" si="135"/>
        <v>-5.2778748689269461E-3</v>
      </c>
    </row>
    <row r="4328" spans="1:4" outlineLevel="1" x14ac:dyDescent="0.25">
      <c r="A4328" s="194">
        <v>39105</v>
      </c>
      <c r="B4328" s="195">
        <v>1427.99</v>
      </c>
      <c r="C4328" s="196">
        <f t="shared" si="134"/>
        <v>1.0035419375241574</v>
      </c>
      <c r="D4328" s="198">
        <f t="shared" si="135"/>
        <v>3.5419375241574347E-3</v>
      </c>
    </row>
    <row r="4329" spans="1:4" outlineLevel="1" x14ac:dyDescent="0.25">
      <c r="A4329" s="194">
        <v>39106</v>
      </c>
      <c r="B4329" s="195">
        <v>1440.13</v>
      </c>
      <c r="C4329" s="196">
        <f t="shared" si="134"/>
        <v>1.0085014600942583</v>
      </c>
      <c r="D4329" s="198">
        <f t="shared" si="135"/>
        <v>8.5014600942583396E-3</v>
      </c>
    </row>
    <row r="4330" spans="1:4" outlineLevel="1" x14ac:dyDescent="0.25">
      <c r="A4330" s="194">
        <v>39107</v>
      </c>
      <c r="B4330" s="195">
        <v>1423.9</v>
      </c>
      <c r="C4330" s="196">
        <f t="shared" si="134"/>
        <v>0.98873018408060387</v>
      </c>
      <c r="D4330" s="198">
        <f t="shared" si="135"/>
        <v>-1.1269815919396131E-2</v>
      </c>
    </row>
    <row r="4331" spans="1:4" outlineLevel="1" x14ac:dyDescent="0.25">
      <c r="A4331" s="194">
        <v>39108</v>
      </c>
      <c r="B4331" s="195">
        <v>1422.18</v>
      </c>
      <c r="C4331" s="196">
        <f t="shared" si="134"/>
        <v>0.99879205000351146</v>
      </c>
      <c r="D4331" s="198">
        <f t="shared" si="135"/>
        <v>-1.2079499964885443E-3</v>
      </c>
    </row>
    <row r="4332" spans="1:4" outlineLevel="1" x14ac:dyDescent="0.25">
      <c r="A4332" s="194">
        <v>39111</v>
      </c>
      <c r="B4332" s="195">
        <v>1420.62</v>
      </c>
      <c r="C4332" s="196">
        <f t="shared" si="134"/>
        <v>0.99890309243555653</v>
      </c>
      <c r="D4332" s="198">
        <f t="shared" si="135"/>
        <v>-1.0969075644434723E-3</v>
      </c>
    </row>
    <row r="4333" spans="1:4" outlineLevel="1" x14ac:dyDescent="0.25">
      <c r="A4333" s="194">
        <v>39112</v>
      </c>
      <c r="B4333" s="195">
        <v>1428.82</v>
      </c>
      <c r="C4333" s="196">
        <f t="shared" si="134"/>
        <v>1.00577212766257</v>
      </c>
      <c r="D4333" s="198">
        <f t="shared" si="135"/>
        <v>5.7721276625699591E-3</v>
      </c>
    </row>
    <row r="4334" spans="1:4" outlineLevel="1" x14ac:dyDescent="0.25">
      <c r="A4334" s="194">
        <v>39113</v>
      </c>
      <c r="B4334" s="195">
        <v>1438.24</v>
      </c>
      <c r="C4334" s="196">
        <f t="shared" si="134"/>
        <v>1.0065928528436052</v>
      </c>
      <c r="D4334" s="198">
        <f t="shared" si="135"/>
        <v>6.5928528436052236E-3</v>
      </c>
    </row>
    <row r="4335" spans="1:4" outlineLevel="1" x14ac:dyDescent="0.25">
      <c r="A4335" s="194">
        <v>39114</v>
      </c>
      <c r="B4335" s="195">
        <v>1445.94</v>
      </c>
      <c r="C4335" s="196">
        <f t="shared" si="134"/>
        <v>1.00535376571365</v>
      </c>
      <c r="D4335" s="198">
        <f t="shared" si="135"/>
        <v>5.3537657136499828E-3</v>
      </c>
    </row>
    <row r="4336" spans="1:4" outlineLevel="1" x14ac:dyDescent="0.25">
      <c r="A4336" s="194">
        <v>39115</v>
      </c>
      <c r="B4336" s="195">
        <v>1448.39</v>
      </c>
      <c r="C4336" s="196">
        <f t="shared" si="134"/>
        <v>1.0016943994909886</v>
      </c>
      <c r="D4336" s="198">
        <f t="shared" si="135"/>
        <v>1.6943994909885962E-3</v>
      </c>
    </row>
    <row r="4337" spans="1:4" outlineLevel="1" x14ac:dyDescent="0.25">
      <c r="A4337" s="194">
        <v>39118</v>
      </c>
      <c r="B4337" s="195">
        <v>1446.99</v>
      </c>
      <c r="C4337" s="196">
        <f t="shared" si="134"/>
        <v>0.99903340950986952</v>
      </c>
      <c r="D4337" s="198">
        <f t="shared" si="135"/>
        <v>-9.6659049013048115E-4</v>
      </c>
    </row>
    <row r="4338" spans="1:4" outlineLevel="1" x14ac:dyDescent="0.25">
      <c r="A4338" s="194">
        <v>39119</v>
      </c>
      <c r="B4338" s="195">
        <v>1448</v>
      </c>
      <c r="C4338" s="196">
        <f t="shared" si="134"/>
        <v>1.0006980006772679</v>
      </c>
      <c r="D4338" s="198">
        <f t="shared" si="135"/>
        <v>6.9800067726788484E-4</v>
      </c>
    </row>
    <row r="4339" spans="1:4" outlineLevel="1" x14ac:dyDescent="0.25">
      <c r="A4339" s="194">
        <v>39120</v>
      </c>
      <c r="B4339" s="195">
        <v>1450.02</v>
      </c>
      <c r="C4339" s="196">
        <f t="shared" si="134"/>
        <v>1.0013950276243093</v>
      </c>
      <c r="D4339" s="198">
        <f t="shared" si="135"/>
        <v>1.3950276243093196E-3</v>
      </c>
    </row>
    <row r="4340" spans="1:4" outlineLevel="1" x14ac:dyDescent="0.25">
      <c r="A4340" s="194">
        <v>39121</v>
      </c>
      <c r="B4340" s="195">
        <v>1448.31</v>
      </c>
      <c r="C4340" s="196">
        <f t="shared" si="134"/>
        <v>0.99882070592129757</v>
      </c>
      <c r="D4340" s="198">
        <f t="shared" si="135"/>
        <v>-1.1792940787024309E-3</v>
      </c>
    </row>
    <row r="4341" spans="1:4" outlineLevel="1" x14ac:dyDescent="0.25">
      <c r="A4341" s="194">
        <v>39122</v>
      </c>
      <c r="B4341" s="195">
        <v>1438.06</v>
      </c>
      <c r="C4341" s="196">
        <f t="shared" si="134"/>
        <v>0.99292278586766647</v>
      </c>
      <c r="D4341" s="198">
        <f t="shared" si="135"/>
        <v>-7.0772141323335314E-3</v>
      </c>
    </row>
    <row r="4342" spans="1:4" outlineLevel="1" x14ac:dyDescent="0.25">
      <c r="A4342" s="194">
        <v>39125</v>
      </c>
      <c r="B4342" s="195">
        <v>1433.37</v>
      </c>
      <c r="C4342" s="196">
        <f t="shared" si="134"/>
        <v>0.99673866180826942</v>
      </c>
      <c r="D4342" s="198">
        <f t="shared" si="135"/>
        <v>-3.2613381917305784E-3</v>
      </c>
    </row>
    <row r="4343" spans="1:4" outlineLevel="1" x14ac:dyDescent="0.25">
      <c r="A4343" s="194">
        <v>39126</v>
      </c>
      <c r="B4343" s="195">
        <v>1444.26</v>
      </c>
      <c r="C4343" s="196">
        <f t="shared" si="134"/>
        <v>1.0075974800644636</v>
      </c>
      <c r="D4343" s="198">
        <f t="shared" si="135"/>
        <v>7.5974800644635909E-3</v>
      </c>
    </row>
    <row r="4344" spans="1:4" outlineLevel="1" x14ac:dyDescent="0.25">
      <c r="A4344" s="194">
        <v>39127</v>
      </c>
      <c r="B4344" s="195">
        <v>1455.3</v>
      </c>
      <c r="C4344" s="196">
        <f t="shared" si="134"/>
        <v>1.0076440530098458</v>
      </c>
      <c r="D4344" s="198">
        <f t="shared" si="135"/>
        <v>7.6440530098458304E-3</v>
      </c>
    </row>
    <row r="4345" spans="1:4" outlineLevel="1" x14ac:dyDescent="0.25">
      <c r="A4345" s="194">
        <v>39128</v>
      </c>
      <c r="B4345" s="195">
        <v>1456.81</v>
      </c>
      <c r="C4345" s="196">
        <f t="shared" si="134"/>
        <v>1.0010375867518724</v>
      </c>
      <c r="D4345" s="198">
        <f t="shared" si="135"/>
        <v>1.0375867518723769E-3</v>
      </c>
    </row>
    <row r="4346" spans="1:4" outlineLevel="1" x14ac:dyDescent="0.25">
      <c r="A4346" s="194">
        <v>39129</v>
      </c>
      <c r="B4346" s="195">
        <v>1455.54</v>
      </c>
      <c r="C4346" s="196">
        <f t="shared" si="134"/>
        <v>0.9991282322334416</v>
      </c>
      <c r="D4346" s="198">
        <f t="shared" si="135"/>
        <v>-8.7176776655839561E-4</v>
      </c>
    </row>
    <row r="4347" spans="1:4" outlineLevel="1" x14ac:dyDescent="0.25">
      <c r="A4347" s="194">
        <v>39133</v>
      </c>
      <c r="B4347" s="195">
        <v>1459.68</v>
      </c>
      <c r="C4347" s="196">
        <f t="shared" si="134"/>
        <v>1.0028443052063152</v>
      </c>
      <c r="D4347" s="198">
        <f t="shared" si="135"/>
        <v>2.8443052063151786E-3</v>
      </c>
    </row>
    <row r="4348" spans="1:4" outlineLevel="1" x14ac:dyDescent="0.25">
      <c r="A4348" s="194">
        <v>39134</v>
      </c>
      <c r="B4348" s="195">
        <v>1457.63</v>
      </c>
      <c r="C4348" s="196">
        <f t="shared" si="134"/>
        <v>0.99859558259344516</v>
      </c>
      <c r="D4348" s="198">
        <f t="shared" si="135"/>
        <v>-1.4044174065548365E-3</v>
      </c>
    </row>
    <row r="4349" spans="1:4" outlineLevel="1" x14ac:dyDescent="0.25">
      <c r="A4349" s="194">
        <v>39135</v>
      </c>
      <c r="B4349" s="195">
        <v>1456.38</v>
      </c>
      <c r="C4349" s="196">
        <f t="shared" si="134"/>
        <v>0.99914244355563486</v>
      </c>
      <c r="D4349" s="198">
        <f t="shared" si="135"/>
        <v>-8.5755644436513734E-4</v>
      </c>
    </row>
    <row r="4350" spans="1:4" outlineLevel="1" x14ac:dyDescent="0.25">
      <c r="A4350" s="194">
        <v>39136</v>
      </c>
      <c r="B4350" s="195">
        <v>1451.19</v>
      </c>
      <c r="C4350" s="196">
        <f t="shared" si="134"/>
        <v>0.99643636962880566</v>
      </c>
      <c r="D4350" s="198">
        <f t="shared" si="135"/>
        <v>-3.5636303711943373E-3</v>
      </c>
    </row>
    <row r="4351" spans="1:4" outlineLevel="1" x14ac:dyDescent="0.25">
      <c r="A4351" s="194">
        <v>39139</v>
      </c>
      <c r="B4351" s="195">
        <v>1449.37</v>
      </c>
      <c r="C4351" s="196">
        <f t="shared" si="134"/>
        <v>0.99874585684851735</v>
      </c>
      <c r="D4351" s="198">
        <f t="shared" si="135"/>
        <v>-1.2541431514826451E-3</v>
      </c>
    </row>
    <row r="4352" spans="1:4" outlineLevel="1" x14ac:dyDescent="0.25">
      <c r="A4352" s="194">
        <v>39140</v>
      </c>
      <c r="B4352" s="195">
        <v>1399.04</v>
      </c>
      <c r="C4352" s="196">
        <f t="shared" si="134"/>
        <v>0.96527456757073771</v>
      </c>
      <c r="D4352" s="198">
        <f t="shared" si="135"/>
        <v>-3.4725432429262293E-2</v>
      </c>
    </row>
    <row r="4353" spans="1:4" outlineLevel="1" x14ac:dyDescent="0.25">
      <c r="A4353" s="194">
        <v>39141</v>
      </c>
      <c r="B4353" s="195">
        <v>1406.82</v>
      </c>
      <c r="C4353" s="196">
        <f t="shared" si="134"/>
        <v>1.0055609560841721</v>
      </c>
      <c r="D4353" s="198">
        <f t="shared" si="135"/>
        <v>5.560956084172064E-3</v>
      </c>
    </row>
    <row r="4354" spans="1:4" outlineLevel="1" x14ac:dyDescent="0.25">
      <c r="A4354" s="194">
        <v>39142</v>
      </c>
      <c r="B4354" s="195">
        <v>1403.17</v>
      </c>
      <c r="C4354" s="196">
        <f t="shared" si="134"/>
        <v>0.99740549608336537</v>
      </c>
      <c r="D4354" s="198">
        <f t="shared" si="135"/>
        <v>-2.5945039166346273E-3</v>
      </c>
    </row>
    <row r="4355" spans="1:4" outlineLevel="1" x14ac:dyDescent="0.25">
      <c r="A4355" s="194">
        <v>39143</v>
      </c>
      <c r="B4355" s="195">
        <v>1387.17</v>
      </c>
      <c r="C4355" s="196">
        <f t="shared" si="134"/>
        <v>0.98859724766065404</v>
      </c>
      <c r="D4355" s="198">
        <f t="shared" si="135"/>
        <v>-1.1402752339345956E-2</v>
      </c>
    </row>
    <row r="4356" spans="1:4" outlineLevel="1" x14ac:dyDescent="0.25">
      <c r="A4356" s="194">
        <v>39146</v>
      </c>
      <c r="B4356" s="195">
        <v>1374.12</v>
      </c>
      <c r="C4356" s="196">
        <f t="shared" si="134"/>
        <v>0.99059235710114824</v>
      </c>
      <c r="D4356" s="198">
        <f t="shared" si="135"/>
        <v>-9.4076428988517646E-3</v>
      </c>
    </row>
    <row r="4357" spans="1:4" outlineLevel="1" x14ac:dyDescent="0.25">
      <c r="A4357" s="194">
        <v>39147</v>
      </c>
      <c r="B4357" s="195">
        <v>1395.41</v>
      </c>
      <c r="C4357" s="196">
        <f t="shared" si="134"/>
        <v>1.0154935522370683</v>
      </c>
      <c r="D4357" s="198">
        <f t="shared" si="135"/>
        <v>1.5493552237068275E-2</v>
      </c>
    </row>
    <row r="4358" spans="1:4" outlineLevel="1" x14ac:dyDescent="0.25">
      <c r="A4358" s="194">
        <v>39148</v>
      </c>
      <c r="B4358" s="195">
        <v>1391.97</v>
      </c>
      <c r="C4358" s="196">
        <f t="shared" si="134"/>
        <v>0.99753477472570784</v>
      </c>
      <c r="D4358" s="198">
        <f t="shared" si="135"/>
        <v>-2.4652252742921599E-3</v>
      </c>
    </row>
    <row r="4359" spans="1:4" outlineLevel="1" x14ac:dyDescent="0.25">
      <c r="A4359" s="194">
        <v>39149</v>
      </c>
      <c r="B4359" s="195">
        <v>1401.89</v>
      </c>
      <c r="C4359" s="196">
        <f t="shared" si="134"/>
        <v>1.0071265903719191</v>
      </c>
      <c r="D4359" s="198">
        <f t="shared" si="135"/>
        <v>7.1265903719190948E-3</v>
      </c>
    </row>
    <row r="4360" spans="1:4" outlineLevel="1" x14ac:dyDescent="0.25">
      <c r="A4360" s="194">
        <v>39150</v>
      </c>
      <c r="B4360" s="195">
        <v>1402.84</v>
      </c>
      <c r="C4360" s="196">
        <f t="shared" si="134"/>
        <v>1.0006776565921718</v>
      </c>
      <c r="D4360" s="198">
        <f t="shared" si="135"/>
        <v>6.7765659217178253E-4</v>
      </c>
    </row>
    <row r="4361" spans="1:4" outlineLevel="1" x14ac:dyDescent="0.25">
      <c r="A4361" s="194">
        <v>39153</v>
      </c>
      <c r="B4361" s="195">
        <v>1406.6</v>
      </c>
      <c r="C4361" s="196">
        <f t="shared" si="134"/>
        <v>1.0026802771520629</v>
      </c>
      <c r="D4361" s="198">
        <f t="shared" si="135"/>
        <v>2.680277152062871E-3</v>
      </c>
    </row>
    <row r="4362" spans="1:4" outlineLevel="1" x14ac:dyDescent="0.25">
      <c r="A4362" s="194">
        <v>39154</v>
      </c>
      <c r="B4362" s="195">
        <v>1377.95</v>
      </c>
      <c r="C4362" s="196">
        <f t="shared" si="134"/>
        <v>0.9796317361012371</v>
      </c>
      <c r="D4362" s="198">
        <f t="shared" si="135"/>
        <v>-2.0368263898762895E-2</v>
      </c>
    </row>
    <row r="4363" spans="1:4" outlineLevel="1" x14ac:dyDescent="0.25">
      <c r="A4363" s="194">
        <v>39155</v>
      </c>
      <c r="B4363" s="195">
        <v>1387.17</v>
      </c>
      <c r="C4363" s="196">
        <f t="shared" si="134"/>
        <v>1.0066910990964839</v>
      </c>
      <c r="D4363" s="198">
        <f t="shared" si="135"/>
        <v>6.6910990964839101E-3</v>
      </c>
    </row>
    <row r="4364" spans="1:4" outlineLevel="1" x14ac:dyDescent="0.25">
      <c r="A4364" s="194">
        <v>39156</v>
      </c>
      <c r="B4364" s="195">
        <v>1392.28</v>
      </c>
      <c r="C4364" s="196">
        <f t="shared" si="134"/>
        <v>1.0036837590201633</v>
      </c>
      <c r="D4364" s="198">
        <f t="shared" si="135"/>
        <v>3.6837590201632686E-3</v>
      </c>
    </row>
    <row r="4365" spans="1:4" outlineLevel="1" x14ac:dyDescent="0.25">
      <c r="A4365" s="194">
        <v>39157</v>
      </c>
      <c r="B4365" s="195">
        <v>1386.95</v>
      </c>
      <c r="C4365" s="196">
        <f t="shared" si="134"/>
        <v>0.99617174706237255</v>
      </c>
      <c r="D4365" s="198">
        <f t="shared" si="135"/>
        <v>-3.8282529376274521E-3</v>
      </c>
    </row>
    <row r="4366" spans="1:4" outlineLevel="1" x14ac:dyDescent="0.25">
      <c r="A4366" s="194">
        <v>39160</v>
      </c>
      <c r="B4366" s="195">
        <v>1402.06</v>
      </c>
      <c r="C4366" s="196">
        <f t="shared" si="134"/>
        <v>1.0108944085943976</v>
      </c>
      <c r="D4366" s="198">
        <f t="shared" si="135"/>
        <v>1.0894408594397609E-2</v>
      </c>
    </row>
    <row r="4367" spans="1:4" outlineLevel="1" x14ac:dyDescent="0.25">
      <c r="A4367" s="194">
        <v>39161</v>
      </c>
      <c r="B4367" s="195">
        <v>1410.94</v>
      </c>
      <c r="C4367" s="196">
        <f t="shared" si="134"/>
        <v>1.0063335377943883</v>
      </c>
      <c r="D4367" s="198">
        <f t="shared" si="135"/>
        <v>6.3335377943882776E-3</v>
      </c>
    </row>
    <row r="4368" spans="1:4" outlineLevel="1" x14ac:dyDescent="0.25">
      <c r="A4368" s="194">
        <v>39162</v>
      </c>
      <c r="B4368" s="195">
        <v>1435.04</v>
      </c>
      <c r="C4368" s="196">
        <f t="shared" si="134"/>
        <v>1.0170808113739775</v>
      </c>
      <c r="D4368" s="198">
        <f t="shared" si="135"/>
        <v>1.7080811373977545E-2</v>
      </c>
    </row>
    <row r="4369" spans="1:4" outlineLevel="1" x14ac:dyDescent="0.25">
      <c r="A4369" s="194">
        <v>39163</v>
      </c>
      <c r="B4369" s="195">
        <v>1434.54</v>
      </c>
      <c r="C4369" s="196">
        <f t="shared" si="134"/>
        <v>0.99965157765637191</v>
      </c>
      <c r="D4369" s="198">
        <f t="shared" si="135"/>
        <v>-3.4842234362808533E-4</v>
      </c>
    </row>
    <row r="4370" spans="1:4" outlineLevel="1" x14ac:dyDescent="0.25">
      <c r="A4370" s="194">
        <v>39164</v>
      </c>
      <c r="B4370" s="195">
        <v>1436.11</v>
      </c>
      <c r="C4370" s="196">
        <f t="shared" si="134"/>
        <v>1.0010944274819802</v>
      </c>
      <c r="D4370" s="198">
        <f t="shared" si="135"/>
        <v>1.0944274819801869E-3</v>
      </c>
    </row>
    <row r="4371" spans="1:4" outlineLevel="1" x14ac:dyDescent="0.25">
      <c r="A4371" s="194">
        <v>39167</v>
      </c>
      <c r="B4371" s="195">
        <v>1437.5</v>
      </c>
      <c r="C4371" s="196">
        <f t="shared" si="134"/>
        <v>1.0009678924316383</v>
      </c>
      <c r="D4371" s="198">
        <f t="shared" si="135"/>
        <v>9.6789243163830641E-4</v>
      </c>
    </row>
    <row r="4372" spans="1:4" outlineLevel="1" x14ac:dyDescent="0.25">
      <c r="A4372" s="194">
        <v>39168</v>
      </c>
      <c r="B4372" s="195">
        <v>1428.61</v>
      </c>
      <c r="C4372" s="196">
        <f t="shared" si="134"/>
        <v>0.99381565217391299</v>
      </c>
      <c r="D4372" s="198">
        <f t="shared" si="135"/>
        <v>-6.1843478260870111E-3</v>
      </c>
    </row>
    <row r="4373" spans="1:4" outlineLevel="1" x14ac:dyDescent="0.25">
      <c r="A4373" s="194">
        <v>39169</v>
      </c>
      <c r="B4373" s="195">
        <v>1417.23</v>
      </c>
      <c r="C4373" s="196">
        <f t="shared" si="134"/>
        <v>0.99203421507619305</v>
      </c>
      <c r="D4373" s="198">
        <f t="shared" si="135"/>
        <v>-7.9657849238069511E-3</v>
      </c>
    </row>
    <row r="4374" spans="1:4" outlineLevel="1" x14ac:dyDescent="0.25">
      <c r="A4374" s="194">
        <v>39170</v>
      </c>
      <c r="B4374" s="195">
        <v>1422.53</v>
      </c>
      <c r="C4374" s="196">
        <f t="shared" si="134"/>
        <v>1.0037396893940997</v>
      </c>
      <c r="D4374" s="198">
        <f t="shared" si="135"/>
        <v>3.7396893940997433E-3</v>
      </c>
    </row>
    <row r="4375" spans="1:4" outlineLevel="1" x14ac:dyDescent="0.25">
      <c r="A4375" s="194">
        <v>39171</v>
      </c>
      <c r="B4375" s="195">
        <v>1420.86</v>
      </c>
      <c r="C4375" s="196">
        <f t="shared" si="134"/>
        <v>0.99882603530329761</v>
      </c>
      <c r="D4375" s="198">
        <f t="shared" si="135"/>
        <v>-1.1739646967023898E-3</v>
      </c>
    </row>
    <row r="4376" spans="1:4" outlineLevel="1" x14ac:dyDescent="0.25">
      <c r="A4376" s="194">
        <v>39174</v>
      </c>
      <c r="B4376" s="195">
        <v>1424.55</v>
      </c>
      <c r="C4376" s="196">
        <f t="shared" si="134"/>
        <v>1.0025970187069804</v>
      </c>
      <c r="D4376" s="198">
        <f t="shared" si="135"/>
        <v>2.5970187069803696E-3</v>
      </c>
    </row>
    <row r="4377" spans="1:4" outlineLevel="1" x14ac:dyDescent="0.25">
      <c r="A4377" s="194">
        <v>39175</v>
      </c>
      <c r="B4377" s="195">
        <v>1437.77</v>
      </c>
      <c r="C4377" s="196">
        <f t="shared" si="134"/>
        <v>1.0092801235477871</v>
      </c>
      <c r="D4377" s="198">
        <f t="shared" si="135"/>
        <v>9.2801235477870669E-3</v>
      </c>
    </row>
    <row r="4378" spans="1:4" outlineLevel="1" x14ac:dyDescent="0.25">
      <c r="A4378" s="194">
        <v>39176</v>
      </c>
      <c r="B4378" s="195">
        <v>1439.37</v>
      </c>
      <c r="C4378" s="196">
        <f t="shared" si="134"/>
        <v>1.0011128344589189</v>
      </c>
      <c r="D4378" s="198">
        <f t="shared" si="135"/>
        <v>1.1128344589188544E-3</v>
      </c>
    </row>
    <row r="4379" spans="1:4" outlineLevel="1" x14ac:dyDescent="0.25">
      <c r="A4379" s="194">
        <v>39177</v>
      </c>
      <c r="B4379" s="195">
        <v>1443.76</v>
      </c>
      <c r="C4379" s="196">
        <f t="shared" si="134"/>
        <v>1.003049945462251</v>
      </c>
      <c r="D4379" s="198">
        <f t="shared" si="135"/>
        <v>3.0499454622510136E-3</v>
      </c>
    </row>
    <row r="4380" spans="1:4" outlineLevel="1" x14ac:dyDescent="0.25">
      <c r="A4380" s="194">
        <v>39181</v>
      </c>
      <c r="B4380" s="195">
        <v>1444.61</v>
      </c>
      <c r="C4380" s="196">
        <f t="shared" si="134"/>
        <v>1.0005887405108882</v>
      </c>
      <c r="D4380" s="198">
        <f t="shared" si="135"/>
        <v>5.8874051088819712E-4</v>
      </c>
    </row>
    <row r="4381" spans="1:4" outlineLevel="1" x14ac:dyDescent="0.25">
      <c r="A4381" s="194">
        <v>39182</v>
      </c>
      <c r="B4381" s="195">
        <v>1448.39</v>
      </c>
      <c r="C4381" s="196">
        <f t="shared" ref="C4381:C4444" si="136">B4381/B4380</f>
        <v>1.002616623171652</v>
      </c>
      <c r="D4381" s="198">
        <f t="shared" ref="D4381:D4444" si="137">C4381-1</f>
        <v>2.6166231716520105E-3</v>
      </c>
    </row>
    <row r="4382" spans="1:4" outlineLevel="1" x14ac:dyDescent="0.25">
      <c r="A4382" s="194">
        <v>39183</v>
      </c>
      <c r="B4382" s="195">
        <v>1438.87</v>
      </c>
      <c r="C4382" s="196">
        <f t="shared" si="136"/>
        <v>0.99342718466711299</v>
      </c>
      <c r="D4382" s="198">
        <f t="shared" si="137"/>
        <v>-6.5728153328870054E-3</v>
      </c>
    </row>
    <row r="4383" spans="1:4" outlineLevel="1" x14ac:dyDescent="0.25">
      <c r="A4383" s="194">
        <v>39184</v>
      </c>
      <c r="B4383" s="195">
        <v>1447.8</v>
      </c>
      <c r="C4383" s="196">
        <f t="shared" si="136"/>
        <v>1.0062062590783045</v>
      </c>
      <c r="D4383" s="198">
        <f t="shared" si="137"/>
        <v>6.2062590783045213E-3</v>
      </c>
    </row>
    <row r="4384" spans="1:4" outlineLevel="1" x14ac:dyDescent="0.25">
      <c r="A4384" s="194">
        <v>39185</v>
      </c>
      <c r="B4384" s="195">
        <v>1452.85</v>
      </c>
      <c r="C4384" s="196">
        <f t="shared" si="136"/>
        <v>1.0034880508357507</v>
      </c>
      <c r="D4384" s="198">
        <f t="shared" si="137"/>
        <v>3.4880508357506557E-3</v>
      </c>
    </row>
    <row r="4385" spans="1:4" outlineLevel="1" x14ac:dyDescent="0.25">
      <c r="A4385" s="194">
        <v>39188</v>
      </c>
      <c r="B4385" s="195">
        <v>1468.33</v>
      </c>
      <c r="C4385" s="196">
        <f t="shared" si="136"/>
        <v>1.0106549196407062</v>
      </c>
      <c r="D4385" s="198">
        <f t="shared" si="137"/>
        <v>1.0654919640706195E-2</v>
      </c>
    </row>
    <row r="4386" spans="1:4" outlineLevel="1" x14ac:dyDescent="0.25">
      <c r="A4386" s="194">
        <v>39189</v>
      </c>
      <c r="B4386" s="195">
        <v>1471.48</v>
      </c>
      <c r="C4386" s="196">
        <f t="shared" si="136"/>
        <v>1.0021452943139486</v>
      </c>
      <c r="D4386" s="198">
        <f t="shared" si="137"/>
        <v>2.1452943139486091E-3</v>
      </c>
    </row>
    <row r="4387" spans="1:4" outlineLevel="1" x14ac:dyDescent="0.25">
      <c r="A4387" s="194">
        <v>39190</v>
      </c>
      <c r="B4387" s="195">
        <v>1472.5</v>
      </c>
      <c r="C4387" s="196">
        <f t="shared" si="136"/>
        <v>1.0006931796558567</v>
      </c>
      <c r="D4387" s="198">
        <f t="shared" si="137"/>
        <v>6.931796558566905E-4</v>
      </c>
    </row>
    <row r="4388" spans="1:4" outlineLevel="1" x14ac:dyDescent="0.25">
      <c r="A4388" s="194">
        <v>39191</v>
      </c>
      <c r="B4388" s="195">
        <v>1470.73</v>
      </c>
      <c r="C4388" s="196">
        <f t="shared" si="136"/>
        <v>0.99879796264855691</v>
      </c>
      <c r="D4388" s="198">
        <f t="shared" si="137"/>
        <v>-1.202037351443086E-3</v>
      </c>
    </row>
    <row r="4389" spans="1:4" outlineLevel="1" x14ac:dyDescent="0.25">
      <c r="A4389" s="194">
        <v>39192</v>
      </c>
      <c r="B4389" s="195">
        <v>1484.35</v>
      </c>
      <c r="C4389" s="196">
        <f t="shared" si="136"/>
        <v>1.0092607072678192</v>
      </c>
      <c r="D4389" s="198">
        <f t="shared" si="137"/>
        <v>9.2607072678192459E-3</v>
      </c>
    </row>
    <row r="4390" spans="1:4" outlineLevel="1" x14ac:dyDescent="0.25">
      <c r="A4390" s="194">
        <v>39195</v>
      </c>
      <c r="B4390" s="195">
        <v>1480.93</v>
      </c>
      <c r="C4390" s="196">
        <f t="shared" si="136"/>
        <v>0.99769596119513604</v>
      </c>
      <c r="D4390" s="198">
        <f t="shared" si="137"/>
        <v>-2.3040388048639615E-3</v>
      </c>
    </row>
    <row r="4391" spans="1:4" outlineLevel="1" x14ac:dyDescent="0.25">
      <c r="A4391" s="194">
        <v>39196</v>
      </c>
      <c r="B4391" s="195">
        <v>1480.41</v>
      </c>
      <c r="C4391" s="196">
        <f t="shared" si="136"/>
        <v>0.9996488692915938</v>
      </c>
      <c r="D4391" s="198">
        <f t="shared" si="137"/>
        <v>-3.5113070840619987E-4</v>
      </c>
    </row>
    <row r="4392" spans="1:4" outlineLevel="1" x14ac:dyDescent="0.25">
      <c r="A4392" s="194">
        <v>39197</v>
      </c>
      <c r="B4392" s="195">
        <v>1495.42</v>
      </c>
      <c r="C4392" s="196">
        <f t="shared" si="136"/>
        <v>1.0101390830918462</v>
      </c>
      <c r="D4392" s="198">
        <f t="shared" si="137"/>
        <v>1.013908309184619E-2</v>
      </c>
    </row>
    <row r="4393" spans="1:4" outlineLevel="1" x14ac:dyDescent="0.25">
      <c r="A4393" s="194">
        <v>39198</v>
      </c>
      <c r="B4393" s="195">
        <v>1494.25</v>
      </c>
      <c r="C4393" s="196">
        <f t="shared" si="136"/>
        <v>0.99921761110591001</v>
      </c>
      <c r="D4393" s="198">
        <f t="shared" si="137"/>
        <v>-7.8238889408999146E-4</v>
      </c>
    </row>
    <row r="4394" spans="1:4" outlineLevel="1" x14ac:dyDescent="0.25">
      <c r="A4394" s="194">
        <v>39199</v>
      </c>
      <c r="B4394" s="195">
        <v>1494.07</v>
      </c>
      <c r="C4394" s="196">
        <f t="shared" si="136"/>
        <v>0.99987953822988118</v>
      </c>
      <c r="D4394" s="198">
        <f t="shared" si="137"/>
        <v>-1.204617701188182E-4</v>
      </c>
    </row>
    <row r="4395" spans="1:4" outlineLevel="1" x14ac:dyDescent="0.25">
      <c r="A4395" s="194">
        <v>39202</v>
      </c>
      <c r="B4395" s="195">
        <v>1482.37</v>
      </c>
      <c r="C4395" s="196">
        <f t="shared" si="136"/>
        <v>0.99216904161116948</v>
      </c>
      <c r="D4395" s="198">
        <f t="shared" si="137"/>
        <v>-7.8309583888305223E-3</v>
      </c>
    </row>
    <row r="4396" spans="1:4" outlineLevel="1" x14ac:dyDescent="0.25">
      <c r="A4396" s="194">
        <v>39203</v>
      </c>
      <c r="B4396" s="195">
        <v>1486.3</v>
      </c>
      <c r="C4396" s="196">
        <f t="shared" si="136"/>
        <v>1.00265115996681</v>
      </c>
      <c r="D4396" s="198">
        <f t="shared" si="137"/>
        <v>2.6511599668099795E-3</v>
      </c>
    </row>
    <row r="4397" spans="1:4" outlineLevel="1" x14ac:dyDescent="0.25">
      <c r="A4397" s="194">
        <v>39204</v>
      </c>
      <c r="B4397" s="195">
        <v>1495.92</v>
      </c>
      <c r="C4397" s="196">
        <f t="shared" si="136"/>
        <v>1.0064724483617036</v>
      </c>
      <c r="D4397" s="198">
        <f t="shared" si="137"/>
        <v>6.4724483617035755E-3</v>
      </c>
    </row>
    <row r="4398" spans="1:4" outlineLevel="1" x14ac:dyDescent="0.25">
      <c r="A4398" s="194">
        <v>39205</v>
      </c>
      <c r="B4398" s="195">
        <v>1502.39</v>
      </c>
      <c r="C4398" s="196">
        <f t="shared" si="136"/>
        <v>1.0043250975988021</v>
      </c>
      <c r="D4398" s="198">
        <f t="shared" si="137"/>
        <v>4.3250975988020635E-3</v>
      </c>
    </row>
    <row r="4399" spans="1:4" outlineLevel="1" x14ac:dyDescent="0.25">
      <c r="A4399" s="194">
        <v>39206</v>
      </c>
      <c r="B4399" s="195">
        <v>1505.62</v>
      </c>
      <c r="C4399" s="196">
        <f t="shared" si="136"/>
        <v>1.0021499078135503</v>
      </c>
      <c r="D4399" s="198">
        <f t="shared" si="137"/>
        <v>2.1499078135502891E-3</v>
      </c>
    </row>
    <row r="4400" spans="1:4" outlineLevel="1" x14ac:dyDescent="0.25">
      <c r="A4400" s="194">
        <v>39209</v>
      </c>
      <c r="B4400" s="195">
        <v>1509.48</v>
      </c>
      <c r="C4400" s="196">
        <f t="shared" si="136"/>
        <v>1.0025637278994701</v>
      </c>
      <c r="D4400" s="198">
        <f t="shared" si="137"/>
        <v>2.5637278994701251E-3</v>
      </c>
    </row>
    <row r="4401" spans="1:4" outlineLevel="1" x14ac:dyDescent="0.25">
      <c r="A4401" s="194">
        <v>39210</v>
      </c>
      <c r="B4401" s="195">
        <v>1507.72</v>
      </c>
      <c r="C4401" s="196">
        <f t="shared" si="136"/>
        <v>0.99883403556191541</v>
      </c>
      <c r="D4401" s="198">
        <f t="shared" si="137"/>
        <v>-1.1659644380845879E-3</v>
      </c>
    </row>
    <row r="4402" spans="1:4" outlineLevel="1" x14ac:dyDescent="0.25">
      <c r="A4402" s="194">
        <v>39211</v>
      </c>
      <c r="B4402" s="195">
        <v>1512.58</v>
      </c>
      <c r="C4402" s="196">
        <f t="shared" si="136"/>
        <v>1.0032234101822619</v>
      </c>
      <c r="D4402" s="198">
        <f t="shared" si="137"/>
        <v>3.2234101822619099E-3</v>
      </c>
    </row>
    <row r="4403" spans="1:4" outlineLevel="1" x14ac:dyDescent="0.25">
      <c r="A4403" s="194">
        <v>39212</v>
      </c>
      <c r="B4403" s="195">
        <v>1491.47</v>
      </c>
      <c r="C4403" s="196">
        <f t="shared" si="136"/>
        <v>0.98604371339036623</v>
      </c>
      <c r="D4403" s="198">
        <f t="shared" si="137"/>
        <v>-1.3956286609633772E-2</v>
      </c>
    </row>
    <row r="4404" spans="1:4" outlineLevel="1" x14ac:dyDescent="0.25">
      <c r="A4404" s="194">
        <v>39213</v>
      </c>
      <c r="B4404" s="195">
        <v>1505.85</v>
      </c>
      <c r="C4404" s="196">
        <f t="shared" si="136"/>
        <v>1.0096414946328118</v>
      </c>
      <c r="D4404" s="198">
        <f t="shared" si="137"/>
        <v>9.6414946328118312E-3</v>
      </c>
    </row>
    <row r="4405" spans="1:4" outlineLevel="1" x14ac:dyDescent="0.25">
      <c r="A4405" s="194">
        <v>39216</v>
      </c>
      <c r="B4405" s="195">
        <v>1503.15</v>
      </c>
      <c r="C4405" s="196">
        <f t="shared" si="136"/>
        <v>0.99820699272835955</v>
      </c>
      <c r="D4405" s="198">
        <f t="shared" si="137"/>
        <v>-1.7930072716404455E-3</v>
      </c>
    </row>
    <row r="4406" spans="1:4" outlineLevel="1" x14ac:dyDescent="0.25">
      <c r="A4406" s="194">
        <v>39217</v>
      </c>
      <c r="B4406" s="195">
        <v>1501.19</v>
      </c>
      <c r="C4406" s="196">
        <f t="shared" si="136"/>
        <v>0.99869607158300899</v>
      </c>
      <c r="D4406" s="198">
        <f t="shared" si="137"/>
        <v>-1.303928416991007E-3</v>
      </c>
    </row>
    <row r="4407" spans="1:4" outlineLevel="1" x14ac:dyDescent="0.25">
      <c r="A4407" s="194">
        <v>39218</v>
      </c>
      <c r="B4407" s="195">
        <v>1514.14</v>
      </c>
      <c r="C4407" s="196">
        <f t="shared" si="136"/>
        <v>1.0086264896515431</v>
      </c>
      <c r="D4407" s="198">
        <f t="shared" si="137"/>
        <v>8.6264896515431122E-3</v>
      </c>
    </row>
    <row r="4408" spans="1:4" outlineLevel="1" x14ac:dyDescent="0.25">
      <c r="A4408" s="194">
        <v>39219</v>
      </c>
      <c r="B4408" s="195">
        <v>1512.75</v>
      </c>
      <c r="C4408" s="196">
        <f t="shared" si="136"/>
        <v>0.99908198713461105</v>
      </c>
      <c r="D4408" s="198">
        <f t="shared" si="137"/>
        <v>-9.1801286538895077E-4</v>
      </c>
    </row>
    <row r="4409" spans="1:4" outlineLevel="1" x14ac:dyDescent="0.25">
      <c r="A4409" s="194">
        <v>39220</v>
      </c>
      <c r="B4409" s="195">
        <v>1522.75</v>
      </c>
      <c r="C4409" s="196">
        <f t="shared" si="136"/>
        <v>1.0066104776070071</v>
      </c>
      <c r="D4409" s="198">
        <f t="shared" si="137"/>
        <v>6.6104776070070592E-3</v>
      </c>
    </row>
    <row r="4410" spans="1:4" outlineLevel="1" x14ac:dyDescent="0.25">
      <c r="A4410" s="194">
        <v>39223</v>
      </c>
      <c r="B4410" s="195">
        <v>1525.1</v>
      </c>
      <c r="C4410" s="196">
        <f t="shared" si="136"/>
        <v>1.0015432605483499</v>
      </c>
      <c r="D4410" s="198">
        <f t="shared" si="137"/>
        <v>1.5432605483498563E-3</v>
      </c>
    </row>
    <row r="4411" spans="1:4" outlineLevel="1" x14ac:dyDescent="0.25">
      <c r="A4411" s="194">
        <v>39224</v>
      </c>
      <c r="B4411" s="195">
        <v>1524.12</v>
      </c>
      <c r="C4411" s="196">
        <f t="shared" si="136"/>
        <v>0.99935741918562715</v>
      </c>
      <c r="D4411" s="198">
        <f t="shared" si="137"/>
        <v>-6.4258081437285064E-4</v>
      </c>
    </row>
    <row r="4412" spans="1:4" outlineLevel="1" x14ac:dyDescent="0.25">
      <c r="A4412" s="194">
        <v>39225</v>
      </c>
      <c r="B4412" s="195">
        <v>1522.28</v>
      </c>
      <c r="C4412" s="196">
        <f t="shared" si="136"/>
        <v>0.99879274597800705</v>
      </c>
      <c r="D4412" s="198">
        <f t="shared" si="137"/>
        <v>-1.207254021992954E-3</v>
      </c>
    </row>
    <row r="4413" spans="1:4" outlineLevel="1" x14ac:dyDescent="0.25">
      <c r="A4413" s="194">
        <v>39226</v>
      </c>
      <c r="B4413" s="195">
        <v>1507.51</v>
      </c>
      <c r="C4413" s="196">
        <f t="shared" si="136"/>
        <v>0.99029744856399615</v>
      </c>
      <c r="D4413" s="198">
        <f t="shared" si="137"/>
        <v>-9.7025514360038478E-3</v>
      </c>
    </row>
    <row r="4414" spans="1:4" outlineLevel="1" x14ac:dyDescent="0.25">
      <c r="A4414" s="194">
        <v>39227</v>
      </c>
      <c r="B4414" s="195">
        <v>1515.73</v>
      </c>
      <c r="C4414" s="196">
        <f t="shared" si="136"/>
        <v>1.0054527001479261</v>
      </c>
      <c r="D4414" s="198">
        <f t="shared" si="137"/>
        <v>5.4527001479260928E-3</v>
      </c>
    </row>
    <row r="4415" spans="1:4" outlineLevel="1" x14ac:dyDescent="0.25">
      <c r="A4415" s="194">
        <v>39231</v>
      </c>
      <c r="B4415" s="195">
        <v>1518.11</v>
      </c>
      <c r="C4415" s="196">
        <f t="shared" si="136"/>
        <v>1.00157020049745</v>
      </c>
      <c r="D4415" s="198">
        <f t="shared" si="137"/>
        <v>1.5702004974500472E-3</v>
      </c>
    </row>
    <row r="4416" spans="1:4" outlineLevel="1" x14ac:dyDescent="0.25">
      <c r="A4416" s="194">
        <v>39232</v>
      </c>
      <c r="B4416" s="195">
        <v>1530.23</v>
      </c>
      <c r="C4416" s="196">
        <f t="shared" si="136"/>
        <v>1.0079836112007694</v>
      </c>
      <c r="D4416" s="198">
        <f t="shared" si="137"/>
        <v>7.9836112007694027E-3</v>
      </c>
    </row>
    <row r="4417" spans="1:4" outlineLevel="1" x14ac:dyDescent="0.25">
      <c r="A4417" s="194">
        <v>39233</v>
      </c>
      <c r="B4417" s="195">
        <v>1530.62</v>
      </c>
      <c r="C4417" s="196">
        <f t="shared" si="136"/>
        <v>1.0002548636479482</v>
      </c>
      <c r="D4417" s="198">
        <f t="shared" si="137"/>
        <v>2.5486364794824468E-4</v>
      </c>
    </row>
    <row r="4418" spans="1:4" outlineLevel="1" x14ac:dyDescent="0.25">
      <c r="A4418" s="194">
        <v>39234</v>
      </c>
      <c r="B4418" s="195">
        <v>1536.34</v>
      </c>
      <c r="C4418" s="196">
        <f t="shared" si="136"/>
        <v>1.0037370477322916</v>
      </c>
      <c r="D4418" s="198">
        <f t="shared" si="137"/>
        <v>3.7370477322915541E-3</v>
      </c>
    </row>
    <row r="4419" spans="1:4" outlineLevel="1" x14ac:dyDescent="0.25">
      <c r="A4419" s="194">
        <v>39237</v>
      </c>
      <c r="B4419" s="195">
        <v>1539.18</v>
      </c>
      <c r="C4419" s="196">
        <f t="shared" si="136"/>
        <v>1.001848549149277</v>
      </c>
      <c r="D4419" s="198">
        <f t="shared" si="137"/>
        <v>1.8485491492770123E-3</v>
      </c>
    </row>
    <row r="4420" spans="1:4" outlineLevel="1" x14ac:dyDescent="0.25">
      <c r="A4420" s="194">
        <v>39238</v>
      </c>
      <c r="B4420" s="195">
        <v>1530.95</v>
      </c>
      <c r="C4420" s="196">
        <f t="shared" si="136"/>
        <v>0.99465299705037746</v>
      </c>
      <c r="D4420" s="198">
        <f t="shared" si="137"/>
        <v>-5.3470029496225369E-3</v>
      </c>
    </row>
    <row r="4421" spans="1:4" outlineLevel="1" x14ac:dyDescent="0.25">
      <c r="A4421" s="194">
        <v>39239</v>
      </c>
      <c r="B4421" s="195">
        <v>1517.38</v>
      </c>
      <c r="C4421" s="196">
        <f t="shared" si="136"/>
        <v>0.99113622260687817</v>
      </c>
      <c r="D4421" s="198">
        <f t="shared" si="137"/>
        <v>-8.86377739312183E-3</v>
      </c>
    </row>
    <row r="4422" spans="1:4" outlineLevel="1" x14ac:dyDescent="0.25">
      <c r="A4422" s="194">
        <v>39240</v>
      </c>
      <c r="B4422" s="195">
        <v>1490.72</v>
      </c>
      <c r="C4422" s="196">
        <f t="shared" si="136"/>
        <v>0.98243024160065373</v>
      </c>
      <c r="D4422" s="198">
        <f t="shared" si="137"/>
        <v>-1.7569758399346269E-2</v>
      </c>
    </row>
    <row r="4423" spans="1:4" outlineLevel="1" x14ac:dyDescent="0.25">
      <c r="A4423" s="194">
        <v>39241</v>
      </c>
      <c r="B4423" s="195">
        <v>1507.67</v>
      </c>
      <c r="C4423" s="196">
        <f t="shared" si="136"/>
        <v>1.0113703445315017</v>
      </c>
      <c r="D4423" s="198">
        <f t="shared" si="137"/>
        <v>1.1370344531501653E-2</v>
      </c>
    </row>
    <row r="4424" spans="1:4" outlineLevel="1" x14ac:dyDescent="0.25">
      <c r="A4424" s="194">
        <v>39244</v>
      </c>
      <c r="B4424" s="195">
        <v>1509.12</v>
      </c>
      <c r="C4424" s="196">
        <f t="shared" si="136"/>
        <v>1.000961748923836</v>
      </c>
      <c r="D4424" s="198">
        <f t="shared" si="137"/>
        <v>9.6174892383604771E-4</v>
      </c>
    </row>
    <row r="4425" spans="1:4" outlineLevel="1" x14ac:dyDescent="0.25">
      <c r="A4425" s="194">
        <v>39245</v>
      </c>
      <c r="B4425" s="195">
        <v>1493</v>
      </c>
      <c r="C4425" s="196">
        <f t="shared" si="136"/>
        <v>0.98931827820186602</v>
      </c>
      <c r="D4425" s="198">
        <f t="shared" si="137"/>
        <v>-1.0681721798133981E-2</v>
      </c>
    </row>
    <row r="4426" spans="1:4" outlineLevel="1" x14ac:dyDescent="0.25">
      <c r="A4426" s="194">
        <v>39246</v>
      </c>
      <c r="B4426" s="195">
        <v>1515.67</v>
      </c>
      <c r="C4426" s="196">
        <f t="shared" si="136"/>
        <v>1.015184192900201</v>
      </c>
      <c r="D4426" s="198">
        <f t="shared" si="137"/>
        <v>1.518419290020101E-2</v>
      </c>
    </row>
    <row r="4427" spans="1:4" outlineLevel="1" x14ac:dyDescent="0.25">
      <c r="A4427" s="194">
        <v>39247</v>
      </c>
      <c r="B4427" s="195">
        <v>1522.97</v>
      </c>
      <c r="C4427" s="196">
        <f t="shared" si="136"/>
        <v>1.0048163518443989</v>
      </c>
      <c r="D4427" s="198">
        <f t="shared" si="137"/>
        <v>4.8163518443988806E-3</v>
      </c>
    </row>
    <row r="4428" spans="1:4" outlineLevel="1" x14ac:dyDescent="0.25">
      <c r="A4428" s="194">
        <v>39248</v>
      </c>
      <c r="B4428" s="195">
        <v>1532.91</v>
      </c>
      <c r="C4428" s="196">
        <f t="shared" si="136"/>
        <v>1.0065267208152491</v>
      </c>
      <c r="D4428" s="198">
        <f t="shared" si="137"/>
        <v>6.5267208152490763E-3</v>
      </c>
    </row>
    <row r="4429" spans="1:4" outlineLevel="1" x14ac:dyDescent="0.25">
      <c r="A4429" s="194">
        <v>39251</v>
      </c>
      <c r="B4429" s="195">
        <v>1531.05</v>
      </c>
      <c r="C4429" s="196">
        <f t="shared" si="136"/>
        <v>0.9987866215237684</v>
      </c>
      <c r="D4429" s="198">
        <f t="shared" si="137"/>
        <v>-1.2133784762315969E-3</v>
      </c>
    </row>
    <row r="4430" spans="1:4" outlineLevel="1" x14ac:dyDescent="0.25">
      <c r="A4430" s="194">
        <v>39252</v>
      </c>
      <c r="B4430" s="195">
        <v>1533.7</v>
      </c>
      <c r="C4430" s="196">
        <f t="shared" si="136"/>
        <v>1.0017308383135757</v>
      </c>
      <c r="D4430" s="198">
        <f t="shared" si="137"/>
        <v>1.7308383135756777E-3</v>
      </c>
    </row>
    <row r="4431" spans="1:4" outlineLevel="1" x14ac:dyDescent="0.25">
      <c r="A4431" s="194">
        <v>39253</v>
      </c>
      <c r="B4431" s="195">
        <v>1512.84</v>
      </c>
      <c r="C4431" s="196">
        <f t="shared" si="136"/>
        <v>0.9863989046097672</v>
      </c>
      <c r="D4431" s="198">
        <f t="shared" si="137"/>
        <v>-1.3601095390232798E-2</v>
      </c>
    </row>
    <row r="4432" spans="1:4" outlineLevel="1" x14ac:dyDescent="0.25">
      <c r="A4432" s="194">
        <v>39254</v>
      </c>
      <c r="B4432" s="195">
        <v>1522.19</v>
      </c>
      <c r="C4432" s="196">
        <f t="shared" si="136"/>
        <v>1.0061804288622724</v>
      </c>
      <c r="D4432" s="198">
        <f t="shared" si="137"/>
        <v>6.1804288622724357E-3</v>
      </c>
    </row>
    <row r="4433" spans="1:4" outlineLevel="1" x14ac:dyDescent="0.25">
      <c r="A4433" s="194">
        <v>39255</v>
      </c>
      <c r="B4433" s="195">
        <v>1502.56</v>
      </c>
      <c r="C4433" s="196">
        <f t="shared" si="136"/>
        <v>0.98710410658327796</v>
      </c>
      <c r="D4433" s="198">
        <f t="shared" si="137"/>
        <v>-1.2895893416722037E-2</v>
      </c>
    </row>
    <row r="4434" spans="1:4" outlineLevel="1" x14ac:dyDescent="0.25">
      <c r="A4434" s="194">
        <v>39258</v>
      </c>
      <c r="B4434" s="195">
        <v>1497.74</v>
      </c>
      <c r="C4434" s="196">
        <f t="shared" si="136"/>
        <v>0.99679214141199024</v>
      </c>
      <c r="D4434" s="198">
        <f t="shared" si="137"/>
        <v>-3.2078585880097599E-3</v>
      </c>
    </row>
    <row r="4435" spans="1:4" outlineLevel="1" x14ac:dyDescent="0.25">
      <c r="A4435" s="194">
        <v>39259</v>
      </c>
      <c r="B4435" s="195">
        <v>1492.89</v>
      </c>
      <c r="C4435" s="196">
        <f t="shared" si="136"/>
        <v>0.9967617877602255</v>
      </c>
      <c r="D4435" s="198">
        <f t="shared" si="137"/>
        <v>-3.2382122397744961E-3</v>
      </c>
    </row>
    <row r="4436" spans="1:4" outlineLevel="1" x14ac:dyDescent="0.25">
      <c r="A4436" s="194">
        <v>39260</v>
      </c>
      <c r="B4436" s="195">
        <v>1506.34</v>
      </c>
      <c r="C4436" s="196">
        <f t="shared" si="136"/>
        <v>1.0090093710856123</v>
      </c>
      <c r="D4436" s="198">
        <f t="shared" si="137"/>
        <v>9.0093710856122833E-3</v>
      </c>
    </row>
    <row r="4437" spans="1:4" outlineLevel="1" x14ac:dyDescent="0.25">
      <c r="A4437" s="194">
        <v>39261</v>
      </c>
      <c r="B4437" s="195">
        <v>1505.71</v>
      </c>
      <c r="C4437" s="196">
        <f t="shared" si="136"/>
        <v>0.99958176772840135</v>
      </c>
      <c r="D4437" s="198">
        <f t="shared" si="137"/>
        <v>-4.1823227159865084E-4</v>
      </c>
    </row>
    <row r="4438" spans="1:4" outlineLevel="1" x14ac:dyDescent="0.25">
      <c r="A4438" s="194">
        <v>39262</v>
      </c>
      <c r="B4438" s="195">
        <v>1503.35</v>
      </c>
      <c r="C4438" s="196">
        <f t="shared" si="136"/>
        <v>0.99843263310996133</v>
      </c>
      <c r="D4438" s="198">
        <f t="shared" si="137"/>
        <v>-1.5673668900386684E-3</v>
      </c>
    </row>
    <row r="4439" spans="1:4" outlineLevel="1" x14ac:dyDescent="0.25">
      <c r="A4439" s="194">
        <v>39265</v>
      </c>
      <c r="B4439" s="195">
        <v>1519.43</v>
      </c>
      <c r="C4439" s="196">
        <f t="shared" si="136"/>
        <v>1.0106961120164966</v>
      </c>
      <c r="D4439" s="198">
        <f t="shared" si="137"/>
        <v>1.0696112016496562E-2</v>
      </c>
    </row>
    <row r="4440" spans="1:4" outlineLevel="1" x14ac:dyDescent="0.25">
      <c r="A4440" s="194">
        <v>39266</v>
      </c>
      <c r="B4440" s="195">
        <v>1524.87</v>
      </c>
      <c r="C4440" s="196">
        <f t="shared" si="136"/>
        <v>1.0035802899771624</v>
      </c>
      <c r="D4440" s="198">
        <f t="shared" si="137"/>
        <v>3.5802899771624208E-3</v>
      </c>
    </row>
    <row r="4441" spans="1:4" outlineLevel="1" x14ac:dyDescent="0.25">
      <c r="A4441" s="194">
        <v>39268</v>
      </c>
      <c r="B4441" s="195">
        <v>1525.4</v>
      </c>
      <c r="C4441" s="196">
        <f t="shared" si="136"/>
        <v>1.0003475706125768</v>
      </c>
      <c r="D4441" s="198">
        <f t="shared" si="137"/>
        <v>3.4757061257684185E-4</v>
      </c>
    </row>
    <row r="4442" spans="1:4" outlineLevel="1" x14ac:dyDescent="0.25">
      <c r="A4442" s="194">
        <v>39269</v>
      </c>
      <c r="B4442" s="195">
        <v>1530.44</v>
      </c>
      <c r="C4442" s="196">
        <f t="shared" si="136"/>
        <v>1.0033040513963549</v>
      </c>
      <c r="D4442" s="198">
        <f t="shared" si="137"/>
        <v>3.3040513963549234E-3</v>
      </c>
    </row>
    <row r="4443" spans="1:4" outlineLevel="1" x14ac:dyDescent="0.25">
      <c r="A4443" s="194">
        <v>39272</v>
      </c>
      <c r="B4443" s="195">
        <v>1531.85</v>
      </c>
      <c r="C4443" s="196">
        <f t="shared" si="136"/>
        <v>1.0009213036773736</v>
      </c>
      <c r="D4443" s="198">
        <f t="shared" si="137"/>
        <v>9.2130367737364161E-4</v>
      </c>
    </row>
    <row r="4444" spans="1:4" outlineLevel="1" x14ac:dyDescent="0.25">
      <c r="A4444" s="194">
        <v>39273</v>
      </c>
      <c r="B4444" s="195">
        <v>1510.12</v>
      </c>
      <c r="C4444" s="196">
        <f t="shared" si="136"/>
        <v>0.98581453797695595</v>
      </c>
      <c r="D4444" s="198">
        <f t="shared" si="137"/>
        <v>-1.4185462023044049E-2</v>
      </c>
    </row>
    <row r="4445" spans="1:4" outlineLevel="1" x14ac:dyDescent="0.25">
      <c r="A4445" s="194">
        <v>39274</v>
      </c>
      <c r="B4445" s="195">
        <v>1518.76</v>
      </c>
      <c r="C4445" s="196">
        <f t="shared" ref="C4445:C4508" si="138">B4445/B4444</f>
        <v>1.005721399623871</v>
      </c>
      <c r="D4445" s="198">
        <f t="shared" ref="D4445:D4508" si="139">C4445-1</f>
        <v>5.7213996238709708E-3</v>
      </c>
    </row>
    <row r="4446" spans="1:4" outlineLevel="1" x14ac:dyDescent="0.25">
      <c r="A4446" s="194">
        <v>39275</v>
      </c>
      <c r="B4446" s="195">
        <v>1547.7</v>
      </c>
      <c r="C4446" s="196">
        <f t="shared" si="138"/>
        <v>1.0190550185677789</v>
      </c>
      <c r="D4446" s="198">
        <f t="shared" si="139"/>
        <v>1.9055018567778914E-2</v>
      </c>
    </row>
    <row r="4447" spans="1:4" outlineLevel="1" x14ac:dyDescent="0.25">
      <c r="A4447" s="194">
        <v>39276</v>
      </c>
      <c r="B4447" s="195">
        <v>1552.5</v>
      </c>
      <c r="C4447" s="196">
        <f t="shared" si="138"/>
        <v>1.0031013762357046</v>
      </c>
      <c r="D4447" s="198">
        <f t="shared" si="139"/>
        <v>3.1013762357046115E-3</v>
      </c>
    </row>
    <row r="4448" spans="1:4" outlineLevel="1" x14ac:dyDescent="0.25">
      <c r="A4448" s="194">
        <v>39279</v>
      </c>
      <c r="B4448" s="195">
        <v>1549.52</v>
      </c>
      <c r="C4448" s="196">
        <f t="shared" si="138"/>
        <v>0.99808051529790665</v>
      </c>
      <c r="D4448" s="198">
        <f t="shared" si="139"/>
        <v>-1.9194847020933548E-3</v>
      </c>
    </row>
    <row r="4449" spans="1:4" outlineLevel="1" x14ac:dyDescent="0.25">
      <c r="A4449" s="194">
        <v>39280</v>
      </c>
      <c r="B4449" s="195">
        <v>1549.37</v>
      </c>
      <c r="C4449" s="196">
        <f t="shared" si="138"/>
        <v>0.99990319582838549</v>
      </c>
      <c r="D4449" s="198">
        <f t="shared" si="139"/>
        <v>-9.6804171614506274E-5</v>
      </c>
    </row>
    <row r="4450" spans="1:4" outlineLevel="1" x14ac:dyDescent="0.25">
      <c r="A4450" s="194">
        <v>39281</v>
      </c>
      <c r="B4450" s="195">
        <v>1546.17</v>
      </c>
      <c r="C4450" s="196">
        <f t="shared" si="138"/>
        <v>0.9979346444038546</v>
      </c>
      <c r="D4450" s="198">
        <f t="shared" si="139"/>
        <v>-2.0653555961454018E-3</v>
      </c>
    </row>
    <row r="4451" spans="1:4" outlineLevel="1" x14ac:dyDescent="0.25">
      <c r="A4451" s="194">
        <v>39282</v>
      </c>
      <c r="B4451" s="195">
        <v>1553.08</v>
      </c>
      <c r="C4451" s="196">
        <f t="shared" si="138"/>
        <v>1.0044691075366874</v>
      </c>
      <c r="D4451" s="198">
        <f t="shared" si="139"/>
        <v>4.4691075366873889E-3</v>
      </c>
    </row>
    <row r="4452" spans="1:4" outlineLevel="1" x14ac:dyDescent="0.25">
      <c r="A4452" s="194">
        <v>39283</v>
      </c>
      <c r="B4452" s="195">
        <v>1534.1</v>
      </c>
      <c r="C4452" s="196">
        <f t="shared" si="138"/>
        <v>0.98777912277538826</v>
      </c>
      <c r="D4452" s="198">
        <f t="shared" si="139"/>
        <v>-1.2220877224611737E-2</v>
      </c>
    </row>
    <row r="4453" spans="1:4" outlineLevel="1" x14ac:dyDescent="0.25">
      <c r="A4453" s="194">
        <v>39286</v>
      </c>
      <c r="B4453" s="195">
        <v>1541.57</v>
      </c>
      <c r="C4453" s="196">
        <f t="shared" si="138"/>
        <v>1.0048693044781958</v>
      </c>
      <c r="D4453" s="198">
        <f t="shared" si="139"/>
        <v>4.8693044781957795E-3</v>
      </c>
    </row>
    <row r="4454" spans="1:4" outlineLevel="1" x14ac:dyDescent="0.25">
      <c r="A4454" s="194">
        <v>39287</v>
      </c>
      <c r="B4454" s="195">
        <v>1511.04</v>
      </c>
      <c r="C4454" s="196">
        <f t="shared" si="138"/>
        <v>0.98019551496201929</v>
      </c>
      <c r="D4454" s="198">
        <f t="shared" si="139"/>
        <v>-1.9804485037980712E-2</v>
      </c>
    </row>
    <row r="4455" spans="1:4" outlineLevel="1" x14ac:dyDescent="0.25">
      <c r="A4455" s="194">
        <v>39288</v>
      </c>
      <c r="B4455" s="195">
        <v>1518.09</v>
      </c>
      <c r="C4455" s="196">
        <f t="shared" si="138"/>
        <v>1.0046656607369757</v>
      </c>
      <c r="D4455" s="198">
        <f t="shared" si="139"/>
        <v>4.6656607369757186E-3</v>
      </c>
    </row>
    <row r="4456" spans="1:4" outlineLevel="1" x14ac:dyDescent="0.25">
      <c r="A4456" s="194">
        <v>39289</v>
      </c>
      <c r="B4456" s="195">
        <v>1482.66</v>
      </c>
      <c r="C4456" s="196">
        <f t="shared" si="138"/>
        <v>0.97666146275912502</v>
      </c>
      <c r="D4456" s="198">
        <f t="shared" si="139"/>
        <v>-2.3338537240874979E-2</v>
      </c>
    </row>
    <row r="4457" spans="1:4" outlineLevel="1" x14ac:dyDescent="0.25">
      <c r="A4457" s="194">
        <v>39290</v>
      </c>
      <c r="B4457" s="195">
        <v>1458.95</v>
      </c>
      <c r="C4457" s="196">
        <f t="shared" si="138"/>
        <v>0.98400847126111179</v>
      </c>
      <c r="D4457" s="198">
        <f t="shared" si="139"/>
        <v>-1.5991528738888205E-2</v>
      </c>
    </row>
    <row r="4458" spans="1:4" outlineLevel="1" x14ac:dyDescent="0.25">
      <c r="A4458" s="194">
        <v>39293</v>
      </c>
      <c r="B4458" s="195">
        <v>1473.91</v>
      </c>
      <c r="C4458" s="196">
        <f t="shared" si="138"/>
        <v>1.010253949758388</v>
      </c>
      <c r="D4458" s="198">
        <f t="shared" si="139"/>
        <v>1.0253949758388003E-2</v>
      </c>
    </row>
    <row r="4459" spans="1:4" outlineLevel="1" x14ac:dyDescent="0.25">
      <c r="A4459" s="194">
        <v>39294</v>
      </c>
      <c r="B4459" s="195">
        <v>1455.27</v>
      </c>
      <c r="C4459" s="196">
        <f t="shared" si="138"/>
        <v>0.98735336621639036</v>
      </c>
      <c r="D4459" s="198">
        <f t="shared" si="139"/>
        <v>-1.264663378360964E-2</v>
      </c>
    </row>
    <row r="4460" spans="1:4" outlineLevel="1" x14ac:dyDescent="0.25">
      <c r="A4460" s="194">
        <v>39295</v>
      </c>
      <c r="B4460" s="195">
        <v>1465.81</v>
      </c>
      <c r="C4460" s="196">
        <f t="shared" si="138"/>
        <v>1.0072426422588248</v>
      </c>
      <c r="D4460" s="198">
        <f t="shared" si="139"/>
        <v>7.2426422588247608E-3</v>
      </c>
    </row>
    <row r="4461" spans="1:4" outlineLevel="1" x14ac:dyDescent="0.25">
      <c r="A4461" s="194">
        <v>39296</v>
      </c>
      <c r="B4461" s="195">
        <v>1472.2</v>
      </c>
      <c r="C4461" s="196">
        <f t="shared" si="138"/>
        <v>1.0043593644469611</v>
      </c>
      <c r="D4461" s="198">
        <f t="shared" si="139"/>
        <v>4.359364446961056E-3</v>
      </c>
    </row>
    <row r="4462" spans="1:4" outlineLevel="1" x14ac:dyDescent="0.25">
      <c r="A4462" s="194">
        <v>39297</v>
      </c>
      <c r="B4462" s="195">
        <v>1433.06</v>
      </c>
      <c r="C4462" s="196">
        <f t="shared" si="138"/>
        <v>0.97341393832359724</v>
      </c>
      <c r="D4462" s="198">
        <f t="shared" si="139"/>
        <v>-2.6586061676402761E-2</v>
      </c>
    </row>
    <row r="4463" spans="1:4" outlineLevel="1" x14ac:dyDescent="0.25">
      <c r="A4463" s="194">
        <v>39300</v>
      </c>
      <c r="B4463" s="195">
        <v>1467.67</v>
      </c>
      <c r="C4463" s="196">
        <f t="shared" si="138"/>
        <v>1.0241511171897897</v>
      </c>
      <c r="D4463" s="198">
        <f t="shared" si="139"/>
        <v>2.4151117189789684E-2</v>
      </c>
    </row>
    <row r="4464" spans="1:4" outlineLevel="1" x14ac:dyDescent="0.25">
      <c r="A4464" s="194">
        <v>39301</v>
      </c>
      <c r="B4464" s="195">
        <v>1476.71</v>
      </c>
      <c r="C4464" s="196">
        <f t="shared" si="138"/>
        <v>1.006159422758522</v>
      </c>
      <c r="D4464" s="198">
        <f t="shared" si="139"/>
        <v>6.1594227585219929E-3</v>
      </c>
    </row>
    <row r="4465" spans="1:4" outlineLevel="1" x14ac:dyDescent="0.25">
      <c r="A4465" s="194">
        <v>39302</v>
      </c>
      <c r="B4465" s="195">
        <v>1497.49</v>
      </c>
      <c r="C4465" s="196">
        <f t="shared" si="138"/>
        <v>1.0140718218201272</v>
      </c>
      <c r="D4465" s="198">
        <f t="shared" si="139"/>
        <v>1.4071821820127228E-2</v>
      </c>
    </row>
    <row r="4466" spans="1:4" outlineLevel="1" x14ac:dyDescent="0.25">
      <c r="A4466" s="194">
        <v>39303</v>
      </c>
      <c r="B4466" s="195">
        <v>1453.09</v>
      </c>
      <c r="C4466" s="196">
        <f t="shared" si="138"/>
        <v>0.97035038631309722</v>
      </c>
      <c r="D4466" s="198">
        <f t="shared" si="139"/>
        <v>-2.9649613686902776E-2</v>
      </c>
    </row>
    <row r="4467" spans="1:4" outlineLevel="1" x14ac:dyDescent="0.25">
      <c r="A4467" s="194">
        <v>39304</v>
      </c>
      <c r="B4467" s="195">
        <v>1453.64</v>
      </c>
      <c r="C4467" s="196">
        <f t="shared" si="138"/>
        <v>1.0003785037403052</v>
      </c>
      <c r="D4467" s="198">
        <f t="shared" si="139"/>
        <v>3.7850374030523604E-4</v>
      </c>
    </row>
    <row r="4468" spans="1:4" outlineLevel="1" x14ac:dyDescent="0.25">
      <c r="A4468" s="194">
        <v>39307</v>
      </c>
      <c r="B4468" s="195">
        <v>1452.92</v>
      </c>
      <c r="C4468" s="196">
        <f t="shared" si="138"/>
        <v>0.99950469167056488</v>
      </c>
      <c r="D4468" s="198">
        <f t="shared" si="139"/>
        <v>-4.9530832943511793E-4</v>
      </c>
    </row>
    <row r="4469" spans="1:4" outlineLevel="1" x14ac:dyDescent="0.25">
      <c r="A4469" s="194">
        <v>39308</v>
      </c>
      <c r="B4469" s="195">
        <v>1426.54</v>
      </c>
      <c r="C4469" s="196">
        <f t="shared" si="138"/>
        <v>0.98184346006662437</v>
      </c>
      <c r="D4469" s="198">
        <f t="shared" si="139"/>
        <v>-1.8156539933375626E-2</v>
      </c>
    </row>
    <row r="4470" spans="1:4" outlineLevel="1" x14ac:dyDescent="0.25">
      <c r="A4470" s="194">
        <v>39309</v>
      </c>
      <c r="B4470" s="195">
        <v>1406.7</v>
      </c>
      <c r="C4470" s="196">
        <f t="shared" si="138"/>
        <v>0.98609222314130696</v>
      </c>
      <c r="D4470" s="198">
        <f t="shared" si="139"/>
        <v>-1.3907776858693044E-2</v>
      </c>
    </row>
    <row r="4471" spans="1:4" outlineLevel="1" x14ac:dyDescent="0.25">
      <c r="A4471" s="194">
        <v>39310</v>
      </c>
      <c r="B4471" s="195">
        <v>1411.27</v>
      </c>
      <c r="C4471" s="196">
        <f t="shared" si="138"/>
        <v>1.0032487381815596</v>
      </c>
      <c r="D4471" s="198">
        <f t="shared" si="139"/>
        <v>3.2487381815595739E-3</v>
      </c>
    </row>
    <row r="4472" spans="1:4" outlineLevel="1" x14ac:dyDescent="0.25">
      <c r="A4472" s="194">
        <v>39311</v>
      </c>
      <c r="B4472" s="195">
        <v>1445.94</v>
      </c>
      <c r="C4472" s="196">
        <f t="shared" si="138"/>
        <v>1.0245665251865341</v>
      </c>
      <c r="D4472" s="198">
        <f t="shared" si="139"/>
        <v>2.4566525186534127E-2</v>
      </c>
    </row>
    <row r="4473" spans="1:4" outlineLevel="1" x14ac:dyDescent="0.25">
      <c r="A4473" s="194">
        <v>39314</v>
      </c>
      <c r="B4473" s="195">
        <v>1445.55</v>
      </c>
      <c r="C4473" s="196">
        <f t="shared" si="138"/>
        <v>0.99973027926469971</v>
      </c>
      <c r="D4473" s="198">
        <f t="shared" si="139"/>
        <v>-2.6972073530029395E-4</v>
      </c>
    </row>
    <row r="4474" spans="1:4" outlineLevel="1" x14ac:dyDescent="0.25">
      <c r="A4474" s="194">
        <v>39315</v>
      </c>
      <c r="B4474" s="195">
        <v>1447.12</v>
      </c>
      <c r="C4474" s="196">
        <f t="shared" si="138"/>
        <v>1.0010860917989692</v>
      </c>
      <c r="D4474" s="198">
        <f t="shared" si="139"/>
        <v>1.0860917989692354E-3</v>
      </c>
    </row>
    <row r="4475" spans="1:4" outlineLevel="1" x14ac:dyDescent="0.25">
      <c r="A4475" s="194">
        <v>39316</v>
      </c>
      <c r="B4475" s="195">
        <v>1464.07</v>
      </c>
      <c r="C4475" s="196">
        <f t="shared" si="138"/>
        <v>1.0117129194538117</v>
      </c>
      <c r="D4475" s="198">
        <f t="shared" si="139"/>
        <v>1.1712919453811699E-2</v>
      </c>
    </row>
    <row r="4476" spans="1:4" outlineLevel="1" x14ac:dyDescent="0.25">
      <c r="A4476" s="194">
        <v>39317</v>
      </c>
      <c r="B4476" s="195">
        <v>1462.5</v>
      </c>
      <c r="C4476" s="196">
        <f t="shared" si="138"/>
        <v>0.99892764690212899</v>
      </c>
      <c r="D4476" s="198">
        <f t="shared" si="139"/>
        <v>-1.072353097871015E-3</v>
      </c>
    </row>
    <row r="4477" spans="1:4" outlineLevel="1" x14ac:dyDescent="0.25">
      <c r="A4477" s="194">
        <v>39318</v>
      </c>
      <c r="B4477" s="195">
        <v>1479.37</v>
      </c>
      <c r="C4477" s="196">
        <f t="shared" si="138"/>
        <v>1.0115350427350427</v>
      </c>
      <c r="D4477" s="198">
        <f t="shared" si="139"/>
        <v>1.1535042735042689E-2</v>
      </c>
    </row>
    <row r="4478" spans="1:4" outlineLevel="1" x14ac:dyDescent="0.25">
      <c r="A4478" s="194">
        <v>39321</v>
      </c>
      <c r="B4478" s="195">
        <v>1466.79</v>
      </c>
      <c r="C4478" s="196">
        <f t="shared" si="138"/>
        <v>0.99149638021590281</v>
      </c>
      <c r="D4478" s="198">
        <f t="shared" si="139"/>
        <v>-8.5036197840971939E-3</v>
      </c>
    </row>
    <row r="4479" spans="1:4" outlineLevel="1" x14ac:dyDescent="0.25">
      <c r="A4479" s="194">
        <v>39322</v>
      </c>
      <c r="B4479" s="195">
        <v>1432.36</v>
      </c>
      <c r="C4479" s="196">
        <f t="shared" si="138"/>
        <v>0.9765269738681065</v>
      </c>
      <c r="D4479" s="198">
        <f t="shared" si="139"/>
        <v>-2.3473026131893504E-2</v>
      </c>
    </row>
    <row r="4480" spans="1:4" outlineLevel="1" x14ac:dyDescent="0.25">
      <c r="A4480" s="194">
        <v>39323</v>
      </c>
      <c r="B4480" s="195">
        <v>1463.76</v>
      </c>
      <c r="C4480" s="196">
        <f t="shared" si="138"/>
        <v>1.0219218632187439</v>
      </c>
      <c r="D4480" s="198">
        <f t="shared" si="139"/>
        <v>2.1921863218743898E-2</v>
      </c>
    </row>
    <row r="4481" spans="1:4" outlineLevel="1" x14ac:dyDescent="0.25">
      <c r="A4481" s="194">
        <v>39324</v>
      </c>
      <c r="B4481" s="195">
        <v>1457.64</v>
      </c>
      <c r="C4481" s="196">
        <f t="shared" si="138"/>
        <v>0.99581898671913438</v>
      </c>
      <c r="D4481" s="198">
        <f t="shared" si="139"/>
        <v>-4.1810132808656197E-3</v>
      </c>
    </row>
    <row r="4482" spans="1:4" outlineLevel="1" x14ac:dyDescent="0.25">
      <c r="A4482" s="194">
        <v>39325</v>
      </c>
      <c r="B4482" s="195">
        <v>1473.99</v>
      </c>
      <c r="C4482" s="196">
        <f t="shared" si="138"/>
        <v>1.0112167613402485</v>
      </c>
      <c r="D4482" s="198">
        <f t="shared" si="139"/>
        <v>1.1216761340248516E-2</v>
      </c>
    </row>
    <row r="4483" spans="1:4" outlineLevel="1" x14ac:dyDescent="0.25">
      <c r="A4483" s="194">
        <v>39329</v>
      </c>
      <c r="B4483" s="195">
        <v>1489.42</v>
      </c>
      <c r="C4483" s="196">
        <f t="shared" si="138"/>
        <v>1.0104681849944708</v>
      </c>
      <c r="D4483" s="198">
        <f t="shared" si="139"/>
        <v>1.0468184994470775E-2</v>
      </c>
    </row>
    <row r="4484" spans="1:4" outlineLevel="1" x14ac:dyDescent="0.25">
      <c r="A4484" s="194">
        <v>39330</v>
      </c>
      <c r="B4484" s="195">
        <v>1472.29</v>
      </c>
      <c r="C4484" s="196">
        <f t="shared" si="138"/>
        <v>0.98849887875817422</v>
      </c>
      <c r="D4484" s="198">
        <f t="shared" si="139"/>
        <v>-1.1501121241825785E-2</v>
      </c>
    </row>
    <row r="4485" spans="1:4" outlineLevel="1" x14ac:dyDescent="0.25">
      <c r="A4485" s="194">
        <v>39331</v>
      </c>
      <c r="B4485" s="195">
        <v>1478.55</v>
      </c>
      <c r="C4485" s="196">
        <f t="shared" si="138"/>
        <v>1.0042518797247826</v>
      </c>
      <c r="D4485" s="198">
        <f t="shared" si="139"/>
        <v>4.2518797247825812E-3</v>
      </c>
    </row>
    <row r="4486" spans="1:4" outlineLevel="1" x14ac:dyDescent="0.25">
      <c r="A4486" s="194">
        <v>39332</v>
      </c>
      <c r="B4486" s="195">
        <v>1453.55</v>
      </c>
      <c r="C4486" s="196">
        <f t="shared" si="138"/>
        <v>0.98309154238950325</v>
      </c>
      <c r="D4486" s="198">
        <f t="shared" si="139"/>
        <v>-1.6908457610496752E-2</v>
      </c>
    </row>
    <row r="4487" spans="1:4" outlineLevel="1" x14ac:dyDescent="0.25">
      <c r="A4487" s="194">
        <v>39335</v>
      </c>
      <c r="B4487" s="195">
        <v>1451.7</v>
      </c>
      <c r="C4487" s="196">
        <f t="shared" si="138"/>
        <v>0.99872725396443196</v>
      </c>
      <c r="D4487" s="198">
        <f t="shared" si="139"/>
        <v>-1.2727460355680398E-3</v>
      </c>
    </row>
    <row r="4488" spans="1:4" outlineLevel="1" x14ac:dyDescent="0.25">
      <c r="A4488" s="194">
        <v>39336</v>
      </c>
      <c r="B4488" s="195">
        <v>1471.49</v>
      </c>
      <c r="C4488" s="196">
        <f t="shared" si="138"/>
        <v>1.0136322931735207</v>
      </c>
      <c r="D4488" s="198">
        <f t="shared" si="139"/>
        <v>1.363229317352066E-2</v>
      </c>
    </row>
    <row r="4489" spans="1:4" outlineLevel="1" x14ac:dyDescent="0.25">
      <c r="A4489" s="194">
        <v>39337</v>
      </c>
      <c r="B4489" s="195">
        <v>1471.56</v>
      </c>
      <c r="C4489" s="196">
        <f t="shared" si="138"/>
        <v>1.0000475708295673</v>
      </c>
      <c r="D4489" s="198">
        <f t="shared" si="139"/>
        <v>4.7570829567300521E-5</v>
      </c>
    </row>
    <row r="4490" spans="1:4" outlineLevel="1" x14ac:dyDescent="0.25">
      <c r="A4490" s="194">
        <v>39338</v>
      </c>
      <c r="B4490" s="195">
        <v>1483.95</v>
      </c>
      <c r="C4490" s="196">
        <f t="shared" si="138"/>
        <v>1.0084196363043301</v>
      </c>
      <c r="D4490" s="198">
        <f t="shared" si="139"/>
        <v>8.4196363043300693E-3</v>
      </c>
    </row>
    <row r="4491" spans="1:4" outlineLevel="1" x14ac:dyDescent="0.25">
      <c r="A4491" s="194">
        <v>39339</v>
      </c>
      <c r="B4491" s="195">
        <v>1484.25</v>
      </c>
      <c r="C4491" s="196">
        <f t="shared" si="138"/>
        <v>1.0002021631456586</v>
      </c>
      <c r="D4491" s="198">
        <f t="shared" si="139"/>
        <v>2.0216314565857374E-4</v>
      </c>
    </row>
    <row r="4492" spans="1:4" outlineLevel="1" x14ac:dyDescent="0.25">
      <c r="A4492" s="194">
        <v>39342</v>
      </c>
      <c r="B4492" s="195">
        <v>1476.65</v>
      </c>
      <c r="C4492" s="196">
        <f t="shared" si="138"/>
        <v>0.9948795688057942</v>
      </c>
      <c r="D4492" s="198">
        <f t="shared" si="139"/>
        <v>-5.120431194205799E-3</v>
      </c>
    </row>
    <row r="4493" spans="1:4" outlineLevel="1" x14ac:dyDescent="0.25">
      <c r="A4493" s="194">
        <v>39343</v>
      </c>
      <c r="B4493" s="195">
        <v>1519.78</v>
      </c>
      <c r="C4493" s="196">
        <f t="shared" si="138"/>
        <v>1.029208004605018</v>
      </c>
      <c r="D4493" s="198">
        <f t="shared" si="139"/>
        <v>2.9208004605018045E-2</v>
      </c>
    </row>
    <row r="4494" spans="1:4" outlineLevel="1" x14ac:dyDescent="0.25">
      <c r="A4494" s="194">
        <v>39344</v>
      </c>
      <c r="B4494" s="195">
        <v>1529.03</v>
      </c>
      <c r="C4494" s="196">
        <f t="shared" si="138"/>
        <v>1.0060864072431537</v>
      </c>
      <c r="D4494" s="198">
        <f t="shared" si="139"/>
        <v>6.0864072431536798E-3</v>
      </c>
    </row>
    <row r="4495" spans="1:4" outlineLevel="1" x14ac:dyDescent="0.25">
      <c r="A4495" s="194">
        <v>39345</v>
      </c>
      <c r="B4495" s="195">
        <v>1518.75</v>
      </c>
      <c r="C4495" s="196">
        <f t="shared" si="138"/>
        <v>0.99327678332014413</v>
      </c>
      <c r="D4495" s="198">
        <f t="shared" si="139"/>
        <v>-6.7232166798558701E-3</v>
      </c>
    </row>
    <row r="4496" spans="1:4" outlineLevel="1" x14ac:dyDescent="0.25">
      <c r="A4496" s="194">
        <v>39346</v>
      </c>
      <c r="B4496" s="195">
        <v>1525.75</v>
      </c>
      <c r="C4496" s="196">
        <f t="shared" si="138"/>
        <v>1.0046090534979424</v>
      </c>
      <c r="D4496" s="198">
        <f t="shared" si="139"/>
        <v>4.6090534979423836E-3</v>
      </c>
    </row>
    <row r="4497" spans="1:4" outlineLevel="1" x14ac:dyDescent="0.25">
      <c r="A4497" s="194">
        <v>39349</v>
      </c>
      <c r="B4497" s="195">
        <v>1517.73</v>
      </c>
      <c r="C4497" s="196">
        <f t="shared" si="138"/>
        <v>0.9947435687366869</v>
      </c>
      <c r="D4497" s="198">
        <f t="shared" si="139"/>
        <v>-5.2564312633130994E-3</v>
      </c>
    </row>
    <row r="4498" spans="1:4" outlineLevel="1" x14ac:dyDescent="0.25">
      <c r="A4498" s="194">
        <v>39350</v>
      </c>
      <c r="B4498" s="195">
        <v>1517.21</v>
      </c>
      <c r="C4498" s="196">
        <f t="shared" si="138"/>
        <v>0.99965738306549912</v>
      </c>
      <c r="D4498" s="198">
        <f t="shared" si="139"/>
        <v>-3.4261693450088337E-4</v>
      </c>
    </row>
    <row r="4499" spans="1:4" outlineLevel="1" x14ac:dyDescent="0.25">
      <c r="A4499" s="194">
        <v>39351</v>
      </c>
      <c r="B4499" s="195">
        <v>1525.42</v>
      </c>
      <c r="C4499" s="196">
        <f t="shared" si="138"/>
        <v>1.0054112482780895</v>
      </c>
      <c r="D4499" s="198">
        <f t="shared" si="139"/>
        <v>5.4112482780894755E-3</v>
      </c>
    </row>
    <row r="4500" spans="1:4" outlineLevel="1" x14ac:dyDescent="0.25">
      <c r="A4500" s="194">
        <v>39352</v>
      </c>
      <c r="B4500" s="195">
        <v>1531.38</v>
      </c>
      <c r="C4500" s="196">
        <f t="shared" si="138"/>
        <v>1.0039071206618506</v>
      </c>
      <c r="D4500" s="198">
        <f t="shared" si="139"/>
        <v>3.907120661850616E-3</v>
      </c>
    </row>
    <row r="4501" spans="1:4" outlineLevel="1" x14ac:dyDescent="0.25">
      <c r="A4501" s="194">
        <v>39353</v>
      </c>
      <c r="B4501" s="195">
        <v>1526.75</v>
      </c>
      <c r="C4501" s="196">
        <f t="shared" si="138"/>
        <v>0.99697658321252725</v>
      </c>
      <c r="D4501" s="198">
        <f t="shared" si="139"/>
        <v>-3.0234167874727547E-3</v>
      </c>
    </row>
    <row r="4502" spans="1:4" outlineLevel="1" x14ac:dyDescent="0.25">
      <c r="A4502" s="194">
        <v>39356</v>
      </c>
      <c r="B4502" s="195">
        <v>1547.04</v>
      </c>
      <c r="C4502" s="196">
        <f t="shared" si="138"/>
        <v>1.0132896675945635</v>
      </c>
      <c r="D4502" s="198">
        <f t="shared" si="139"/>
        <v>1.3289667594563515E-2</v>
      </c>
    </row>
    <row r="4503" spans="1:4" outlineLevel="1" x14ac:dyDescent="0.25">
      <c r="A4503" s="194">
        <v>39357</v>
      </c>
      <c r="B4503" s="195">
        <v>1546.63</v>
      </c>
      <c r="C4503" s="196">
        <f t="shared" si="138"/>
        <v>0.99973497776398812</v>
      </c>
      <c r="D4503" s="198">
        <f t="shared" si="139"/>
        <v>-2.6502223601188035E-4</v>
      </c>
    </row>
    <row r="4504" spans="1:4" outlineLevel="1" x14ac:dyDescent="0.25">
      <c r="A4504" s="194">
        <v>39358</v>
      </c>
      <c r="B4504" s="195">
        <v>1539.59</v>
      </c>
      <c r="C4504" s="196">
        <f t="shared" si="138"/>
        <v>0.99544816795225732</v>
      </c>
      <c r="D4504" s="198">
        <f t="shared" si="139"/>
        <v>-4.5518320477426766E-3</v>
      </c>
    </row>
    <row r="4505" spans="1:4" outlineLevel="1" x14ac:dyDescent="0.25">
      <c r="A4505" s="194">
        <v>39359</v>
      </c>
      <c r="B4505" s="195">
        <v>1542.84</v>
      </c>
      <c r="C4505" s="196">
        <f t="shared" si="138"/>
        <v>1.002110951616989</v>
      </c>
      <c r="D4505" s="198">
        <f t="shared" si="139"/>
        <v>2.110951616989043E-3</v>
      </c>
    </row>
    <row r="4506" spans="1:4" outlineLevel="1" x14ac:dyDescent="0.25">
      <c r="A4506" s="194">
        <v>39360</v>
      </c>
      <c r="B4506" s="195">
        <v>1557.59</v>
      </c>
      <c r="C4506" s="196">
        <f t="shared" si="138"/>
        <v>1.0095602914106454</v>
      </c>
      <c r="D4506" s="198">
        <f t="shared" si="139"/>
        <v>9.5602914106454051E-3</v>
      </c>
    </row>
    <row r="4507" spans="1:4" outlineLevel="1" x14ac:dyDescent="0.25">
      <c r="A4507" s="194">
        <v>39363</v>
      </c>
      <c r="B4507" s="195">
        <v>1552.58</v>
      </c>
      <c r="C4507" s="196">
        <f t="shared" si="138"/>
        <v>0.99678349244666442</v>
      </c>
      <c r="D4507" s="198">
        <f t="shared" si="139"/>
        <v>-3.2165075533355791E-3</v>
      </c>
    </row>
    <row r="4508" spans="1:4" outlineLevel="1" x14ac:dyDescent="0.25">
      <c r="A4508" s="194">
        <v>39364</v>
      </c>
      <c r="B4508" s="195">
        <v>1565.15</v>
      </c>
      <c r="C4508" s="196">
        <f t="shared" si="138"/>
        <v>1.008096201161937</v>
      </c>
      <c r="D4508" s="198">
        <f t="shared" si="139"/>
        <v>8.0962011619369889E-3</v>
      </c>
    </row>
    <row r="4509" spans="1:4" outlineLevel="1" x14ac:dyDescent="0.25">
      <c r="A4509" s="194">
        <v>39365</v>
      </c>
      <c r="B4509" s="195">
        <v>1562.47</v>
      </c>
      <c r="C4509" s="196">
        <f t="shared" ref="C4509:C4572" si="140">B4509/B4508</f>
        <v>0.99828770405392453</v>
      </c>
      <c r="D4509" s="198">
        <f t="shared" ref="D4509:D4572" si="141">C4509-1</f>
        <v>-1.7122959460754705E-3</v>
      </c>
    </row>
    <row r="4510" spans="1:4" outlineLevel="1" x14ac:dyDescent="0.25">
      <c r="A4510" s="194">
        <v>39366</v>
      </c>
      <c r="B4510" s="195">
        <v>1554.41</v>
      </c>
      <c r="C4510" s="196">
        <f t="shared" si="140"/>
        <v>0.99484150095681845</v>
      </c>
      <c r="D4510" s="198">
        <f t="shared" si="141"/>
        <v>-5.1584990431815525E-3</v>
      </c>
    </row>
    <row r="4511" spans="1:4" outlineLevel="1" x14ac:dyDescent="0.25">
      <c r="A4511" s="194">
        <v>39367</v>
      </c>
      <c r="B4511" s="195">
        <v>1561.8</v>
      </c>
      <c r="C4511" s="196">
        <f t="shared" si="140"/>
        <v>1.0047542154257885</v>
      </c>
      <c r="D4511" s="198">
        <f t="shared" si="141"/>
        <v>4.7542154257884661E-3</v>
      </c>
    </row>
    <row r="4512" spans="1:4" outlineLevel="1" x14ac:dyDescent="0.25">
      <c r="A4512" s="194">
        <v>39370</v>
      </c>
      <c r="B4512" s="195">
        <v>1548.71</v>
      </c>
      <c r="C4512" s="196">
        <f t="shared" si="140"/>
        <v>0.99161864515302856</v>
      </c>
      <c r="D4512" s="198">
        <f t="shared" si="141"/>
        <v>-8.3813548469714449E-3</v>
      </c>
    </row>
    <row r="4513" spans="1:4" outlineLevel="1" x14ac:dyDescent="0.25">
      <c r="A4513" s="194">
        <v>39371</v>
      </c>
      <c r="B4513" s="195">
        <v>1538.53</v>
      </c>
      <c r="C4513" s="196">
        <f t="shared" si="140"/>
        <v>0.99342678745536606</v>
      </c>
      <c r="D4513" s="198">
        <f t="shared" si="141"/>
        <v>-6.573212544633944E-3</v>
      </c>
    </row>
    <row r="4514" spans="1:4" outlineLevel="1" x14ac:dyDescent="0.25">
      <c r="A4514" s="194">
        <v>39372</v>
      </c>
      <c r="B4514" s="195">
        <v>1541.24</v>
      </c>
      <c r="C4514" s="196">
        <f t="shared" si="140"/>
        <v>1.0017614216167381</v>
      </c>
      <c r="D4514" s="198">
        <f t="shared" si="141"/>
        <v>1.7614216167380903E-3</v>
      </c>
    </row>
    <row r="4515" spans="1:4" outlineLevel="1" x14ac:dyDescent="0.25">
      <c r="A4515" s="194">
        <v>39373</v>
      </c>
      <c r="B4515" s="195">
        <v>1540.08</v>
      </c>
      <c r="C4515" s="196">
        <f t="shared" si="140"/>
        <v>0.99924735926915986</v>
      </c>
      <c r="D4515" s="198">
        <f t="shared" si="141"/>
        <v>-7.5264073084013727E-4</v>
      </c>
    </row>
    <row r="4516" spans="1:4" outlineLevel="1" x14ac:dyDescent="0.25">
      <c r="A4516" s="194">
        <v>39374</v>
      </c>
      <c r="B4516" s="195">
        <v>1500.63</v>
      </c>
      <c r="C4516" s="196">
        <f t="shared" si="140"/>
        <v>0.97438444756116582</v>
      </c>
      <c r="D4516" s="198">
        <f t="shared" si="141"/>
        <v>-2.5615552438834177E-2</v>
      </c>
    </row>
    <row r="4517" spans="1:4" outlineLevel="1" x14ac:dyDescent="0.25">
      <c r="A4517" s="194">
        <v>39377</v>
      </c>
      <c r="B4517" s="195">
        <v>1506.33</v>
      </c>
      <c r="C4517" s="196">
        <f t="shared" si="140"/>
        <v>1.0037984046700386</v>
      </c>
      <c r="D4517" s="198">
        <f t="shared" si="141"/>
        <v>3.7984046700385576E-3</v>
      </c>
    </row>
    <row r="4518" spans="1:4" outlineLevel="1" x14ac:dyDescent="0.25">
      <c r="A4518" s="194">
        <v>39378</v>
      </c>
      <c r="B4518" s="195">
        <v>1519.59</v>
      </c>
      <c r="C4518" s="196">
        <f t="shared" si="140"/>
        <v>1.008802851964709</v>
      </c>
      <c r="D4518" s="198">
        <f t="shared" si="141"/>
        <v>8.8028519647089798E-3</v>
      </c>
    </row>
    <row r="4519" spans="1:4" outlineLevel="1" x14ac:dyDescent="0.25">
      <c r="A4519" s="194">
        <v>39379</v>
      </c>
      <c r="B4519" s="195">
        <v>1515.88</v>
      </c>
      <c r="C4519" s="196">
        <f t="shared" si="140"/>
        <v>0.99755855197783627</v>
      </c>
      <c r="D4519" s="198">
        <f t="shared" si="141"/>
        <v>-2.441448022163728E-3</v>
      </c>
    </row>
    <row r="4520" spans="1:4" outlineLevel="1" x14ac:dyDescent="0.25">
      <c r="A4520" s="194">
        <v>39380</v>
      </c>
      <c r="B4520" s="195">
        <v>1514.4</v>
      </c>
      <c r="C4520" s="196">
        <f t="shared" si="140"/>
        <v>0.99902366941974297</v>
      </c>
      <c r="D4520" s="198">
        <f t="shared" si="141"/>
        <v>-9.7633058025703434E-4</v>
      </c>
    </row>
    <row r="4521" spans="1:4" outlineLevel="1" x14ac:dyDescent="0.25">
      <c r="A4521" s="194">
        <v>39381</v>
      </c>
      <c r="B4521" s="195">
        <v>1535.28</v>
      </c>
      <c r="C4521" s="196">
        <f t="shared" si="140"/>
        <v>1.0137876386687796</v>
      </c>
      <c r="D4521" s="198">
        <f t="shared" si="141"/>
        <v>1.3787638668779634E-2</v>
      </c>
    </row>
    <row r="4522" spans="1:4" outlineLevel="1" x14ac:dyDescent="0.25">
      <c r="A4522" s="194">
        <v>39384</v>
      </c>
      <c r="B4522" s="195">
        <v>1540.98</v>
      </c>
      <c r="C4522" s="196">
        <f t="shared" si="140"/>
        <v>1.003712677817727</v>
      </c>
      <c r="D4522" s="198">
        <f t="shared" si="141"/>
        <v>3.7126778177269948E-3</v>
      </c>
    </row>
    <row r="4523" spans="1:4" outlineLevel="1" x14ac:dyDescent="0.25">
      <c r="A4523" s="194">
        <v>39385</v>
      </c>
      <c r="B4523" s="195">
        <v>1531.02</v>
      </c>
      <c r="C4523" s="196">
        <f t="shared" si="140"/>
        <v>0.99353658061752903</v>
      </c>
      <c r="D4523" s="198">
        <f t="shared" si="141"/>
        <v>-6.4634193824709696E-3</v>
      </c>
    </row>
    <row r="4524" spans="1:4" outlineLevel="1" x14ac:dyDescent="0.25">
      <c r="A4524" s="194">
        <v>39386</v>
      </c>
      <c r="B4524" s="195">
        <v>1549.38</v>
      </c>
      <c r="C4524" s="196">
        <f t="shared" si="140"/>
        <v>1.0119920053297802</v>
      </c>
      <c r="D4524" s="198">
        <f t="shared" si="141"/>
        <v>1.1992005329780175E-2</v>
      </c>
    </row>
    <row r="4525" spans="1:4" outlineLevel="1" x14ac:dyDescent="0.25">
      <c r="A4525" s="194">
        <v>39387</v>
      </c>
      <c r="B4525" s="195">
        <v>1508.44</v>
      </c>
      <c r="C4525" s="196">
        <f t="shared" si="140"/>
        <v>0.97357652738514755</v>
      </c>
      <c r="D4525" s="198">
        <f t="shared" si="141"/>
        <v>-2.642347261485245E-2</v>
      </c>
    </row>
    <row r="4526" spans="1:4" outlineLevel="1" x14ac:dyDescent="0.25">
      <c r="A4526" s="194">
        <v>39388</v>
      </c>
      <c r="B4526" s="195">
        <v>1509.65</v>
      </c>
      <c r="C4526" s="196">
        <f t="shared" si="140"/>
        <v>1.0008021532178939</v>
      </c>
      <c r="D4526" s="198">
        <f t="shared" si="141"/>
        <v>8.0215321789389726E-4</v>
      </c>
    </row>
    <row r="4527" spans="1:4" outlineLevel="1" x14ac:dyDescent="0.25">
      <c r="A4527" s="194">
        <v>39391</v>
      </c>
      <c r="B4527" s="195">
        <v>1502.17</v>
      </c>
      <c r="C4527" s="196">
        <f t="shared" si="140"/>
        <v>0.99504520915443972</v>
      </c>
      <c r="D4527" s="198">
        <f t="shared" si="141"/>
        <v>-4.9547908455602752E-3</v>
      </c>
    </row>
    <row r="4528" spans="1:4" outlineLevel="1" x14ac:dyDescent="0.25">
      <c r="A4528" s="194">
        <v>39392</v>
      </c>
      <c r="B4528" s="195">
        <v>1520.27</v>
      </c>
      <c r="C4528" s="196">
        <f t="shared" si="140"/>
        <v>1.0120492354393975</v>
      </c>
      <c r="D4528" s="198">
        <f t="shared" si="141"/>
        <v>1.204923543939751E-2</v>
      </c>
    </row>
    <row r="4529" spans="1:4" outlineLevel="1" x14ac:dyDescent="0.25">
      <c r="A4529" s="194">
        <v>39393</v>
      </c>
      <c r="B4529" s="195">
        <v>1475.62</v>
      </c>
      <c r="C4529" s="196">
        <f t="shared" si="140"/>
        <v>0.97063021700092744</v>
      </c>
      <c r="D4529" s="198">
        <f t="shared" si="141"/>
        <v>-2.9369782999072558E-2</v>
      </c>
    </row>
    <row r="4530" spans="1:4" outlineLevel="1" x14ac:dyDescent="0.25">
      <c r="A4530" s="194">
        <v>39394</v>
      </c>
      <c r="B4530" s="195">
        <v>1474.77</v>
      </c>
      <c r="C4530" s="196">
        <f t="shared" si="140"/>
        <v>0.99942397094102819</v>
      </c>
      <c r="D4530" s="198">
        <f t="shared" si="141"/>
        <v>-5.7602905897180534E-4</v>
      </c>
    </row>
    <row r="4531" spans="1:4" outlineLevel="1" x14ac:dyDescent="0.25">
      <c r="A4531" s="194">
        <v>39395</v>
      </c>
      <c r="B4531" s="195">
        <v>1453.7</v>
      </c>
      <c r="C4531" s="196">
        <f t="shared" si="140"/>
        <v>0.98571302643802083</v>
      </c>
      <c r="D4531" s="198">
        <f t="shared" si="141"/>
        <v>-1.4286973561979166E-2</v>
      </c>
    </row>
    <row r="4532" spans="1:4" outlineLevel="1" x14ac:dyDescent="0.25">
      <c r="A4532" s="194">
        <v>39398</v>
      </c>
      <c r="B4532" s="195">
        <v>1439.18</v>
      </c>
      <c r="C4532" s="196">
        <f t="shared" si="140"/>
        <v>0.99001169429731029</v>
      </c>
      <c r="D4532" s="198">
        <f t="shared" si="141"/>
        <v>-9.9883057026897148E-3</v>
      </c>
    </row>
    <row r="4533" spans="1:4" outlineLevel="1" x14ac:dyDescent="0.25">
      <c r="A4533" s="194">
        <v>39399</v>
      </c>
      <c r="B4533" s="195">
        <v>1481.05</v>
      </c>
      <c r="C4533" s="196">
        <f t="shared" si="140"/>
        <v>1.0290929557108908</v>
      </c>
      <c r="D4533" s="198">
        <f t="shared" si="141"/>
        <v>2.9092955710890767E-2</v>
      </c>
    </row>
    <row r="4534" spans="1:4" outlineLevel="1" x14ac:dyDescent="0.25">
      <c r="A4534" s="194">
        <v>39400</v>
      </c>
      <c r="B4534" s="195">
        <v>1470.58</v>
      </c>
      <c r="C4534" s="196">
        <f t="shared" si="140"/>
        <v>0.9929306910637723</v>
      </c>
      <c r="D4534" s="198">
        <f t="shared" si="141"/>
        <v>-7.0693089362277028E-3</v>
      </c>
    </row>
    <row r="4535" spans="1:4" outlineLevel="1" x14ac:dyDescent="0.25">
      <c r="A4535" s="194">
        <v>39401</v>
      </c>
      <c r="B4535" s="195">
        <v>1451.15</v>
      </c>
      <c r="C4535" s="196">
        <f t="shared" si="140"/>
        <v>0.98678752601014574</v>
      </c>
      <c r="D4535" s="198">
        <f t="shared" si="141"/>
        <v>-1.3212473989854256E-2</v>
      </c>
    </row>
    <row r="4536" spans="1:4" outlineLevel="1" x14ac:dyDescent="0.25">
      <c r="A4536" s="194">
        <v>39402</v>
      </c>
      <c r="B4536" s="195">
        <v>1458.74</v>
      </c>
      <c r="C4536" s="196">
        <f t="shared" si="140"/>
        <v>1.0052303345622438</v>
      </c>
      <c r="D4536" s="198">
        <f t="shared" si="141"/>
        <v>5.2303345622437547E-3</v>
      </c>
    </row>
    <row r="4537" spans="1:4" outlineLevel="1" x14ac:dyDescent="0.25">
      <c r="A4537" s="194">
        <v>39405</v>
      </c>
      <c r="B4537" s="195">
        <v>1433.27</v>
      </c>
      <c r="C4537" s="196">
        <f t="shared" si="140"/>
        <v>0.98253972606496021</v>
      </c>
      <c r="D4537" s="198">
        <f t="shared" si="141"/>
        <v>-1.7460273935039794E-2</v>
      </c>
    </row>
    <row r="4538" spans="1:4" outlineLevel="1" x14ac:dyDescent="0.25">
      <c r="A4538" s="194">
        <v>39406</v>
      </c>
      <c r="B4538" s="195">
        <v>1439.7</v>
      </c>
      <c r="C4538" s="196">
        <f t="shared" si="140"/>
        <v>1.0044862447410468</v>
      </c>
      <c r="D4538" s="198">
        <f t="shared" si="141"/>
        <v>4.4862447410467521E-3</v>
      </c>
    </row>
    <row r="4539" spans="1:4" outlineLevel="1" x14ac:dyDescent="0.25">
      <c r="A4539" s="194">
        <v>39407</v>
      </c>
      <c r="B4539" s="195">
        <v>1416.77</v>
      </c>
      <c r="C4539" s="196">
        <f t="shared" si="140"/>
        <v>0.98407307077863437</v>
      </c>
      <c r="D4539" s="198">
        <f t="shared" si="141"/>
        <v>-1.5926929221365627E-2</v>
      </c>
    </row>
    <row r="4540" spans="1:4" outlineLevel="1" x14ac:dyDescent="0.25">
      <c r="A4540" s="194">
        <v>39409</v>
      </c>
      <c r="B4540" s="195">
        <v>1440.7</v>
      </c>
      <c r="C4540" s="196">
        <f t="shared" si="140"/>
        <v>1.0168905326905566</v>
      </c>
      <c r="D4540" s="198">
        <f t="shared" si="141"/>
        <v>1.6890532690556626E-2</v>
      </c>
    </row>
    <row r="4541" spans="1:4" outlineLevel="1" x14ac:dyDescent="0.25">
      <c r="A4541" s="194">
        <v>39412</v>
      </c>
      <c r="B4541" s="195">
        <v>1407.22</v>
      </c>
      <c r="C4541" s="196">
        <f t="shared" si="140"/>
        <v>0.97676129659193445</v>
      </c>
      <c r="D4541" s="198">
        <f t="shared" si="141"/>
        <v>-2.3238703408065553E-2</v>
      </c>
    </row>
    <row r="4542" spans="1:4" outlineLevel="1" x14ac:dyDescent="0.25">
      <c r="A4542" s="194">
        <v>39413</v>
      </c>
      <c r="B4542" s="195">
        <v>1428.23</v>
      </c>
      <c r="C4542" s="196">
        <f t="shared" si="140"/>
        <v>1.0149301459615412</v>
      </c>
      <c r="D4542" s="198">
        <f t="shared" si="141"/>
        <v>1.4930145961541186E-2</v>
      </c>
    </row>
    <row r="4543" spans="1:4" outlineLevel="1" x14ac:dyDescent="0.25">
      <c r="A4543" s="194">
        <v>39414</v>
      </c>
      <c r="B4543" s="195">
        <v>1469.02</v>
      </c>
      <c r="C4543" s="196">
        <f t="shared" si="140"/>
        <v>1.0285598257983657</v>
      </c>
      <c r="D4543" s="198">
        <f t="shared" si="141"/>
        <v>2.855982579836569E-2</v>
      </c>
    </row>
    <row r="4544" spans="1:4" outlineLevel="1" x14ac:dyDescent="0.25">
      <c r="A4544" s="194">
        <v>39415</v>
      </c>
      <c r="B4544" s="195">
        <v>1469.72</v>
      </c>
      <c r="C4544" s="196">
        <f t="shared" si="140"/>
        <v>1.0004765081482894</v>
      </c>
      <c r="D4544" s="198">
        <f t="shared" si="141"/>
        <v>4.7650814828936738E-4</v>
      </c>
    </row>
    <row r="4545" spans="1:4" outlineLevel="1" x14ac:dyDescent="0.25">
      <c r="A4545" s="194">
        <v>39416</v>
      </c>
      <c r="B4545" s="195">
        <v>1481.14</v>
      </c>
      <c r="C4545" s="196">
        <f t="shared" si="140"/>
        <v>1.0077701875187111</v>
      </c>
      <c r="D4545" s="198">
        <f t="shared" si="141"/>
        <v>7.7701875187110581E-3</v>
      </c>
    </row>
    <row r="4546" spans="1:4" outlineLevel="1" x14ac:dyDescent="0.25">
      <c r="A4546" s="194">
        <v>39419</v>
      </c>
      <c r="B4546" s="195">
        <v>1472.42</v>
      </c>
      <c r="C4546" s="196">
        <f t="shared" si="140"/>
        <v>0.99411264296420321</v>
      </c>
      <c r="D4546" s="198">
        <f t="shared" si="141"/>
        <v>-5.8873570357967919E-3</v>
      </c>
    </row>
    <row r="4547" spans="1:4" outlineLevel="1" x14ac:dyDescent="0.25">
      <c r="A4547" s="194">
        <v>39420</v>
      </c>
      <c r="B4547" s="195">
        <v>1462.79</v>
      </c>
      <c r="C4547" s="196">
        <f t="shared" si="140"/>
        <v>0.99345974653971003</v>
      </c>
      <c r="D4547" s="198">
        <f t="shared" si="141"/>
        <v>-6.5402534602899687E-3</v>
      </c>
    </row>
    <row r="4548" spans="1:4" outlineLevel="1" x14ac:dyDescent="0.25">
      <c r="A4548" s="194">
        <v>39421</v>
      </c>
      <c r="B4548" s="195">
        <v>1485.01</v>
      </c>
      <c r="C4548" s="196">
        <f t="shared" si="140"/>
        <v>1.0151901503291656</v>
      </c>
      <c r="D4548" s="198">
        <f t="shared" si="141"/>
        <v>1.5190150329165597E-2</v>
      </c>
    </row>
    <row r="4549" spans="1:4" outlineLevel="1" x14ac:dyDescent="0.25">
      <c r="A4549" s="194">
        <v>39422</v>
      </c>
      <c r="B4549" s="195">
        <v>1507.34</v>
      </c>
      <c r="C4549" s="196">
        <f t="shared" si="140"/>
        <v>1.0150369357782103</v>
      </c>
      <c r="D4549" s="198">
        <f t="shared" si="141"/>
        <v>1.5036935778210303E-2</v>
      </c>
    </row>
    <row r="4550" spans="1:4" outlineLevel="1" x14ac:dyDescent="0.25">
      <c r="A4550" s="194">
        <v>39423</v>
      </c>
      <c r="B4550" s="195">
        <v>1504.66</v>
      </c>
      <c r="C4550" s="196">
        <f t="shared" si="140"/>
        <v>0.99822203351599514</v>
      </c>
      <c r="D4550" s="198">
        <f t="shared" si="141"/>
        <v>-1.7779664840048559E-3</v>
      </c>
    </row>
    <row r="4551" spans="1:4" outlineLevel="1" x14ac:dyDescent="0.25">
      <c r="A4551" s="194">
        <v>39426</v>
      </c>
      <c r="B4551" s="195">
        <v>1515.96</v>
      </c>
      <c r="C4551" s="196">
        <f t="shared" si="140"/>
        <v>1.0075100022596466</v>
      </c>
      <c r="D4551" s="198">
        <f t="shared" si="141"/>
        <v>7.5100022596465976E-3</v>
      </c>
    </row>
    <row r="4552" spans="1:4" outlineLevel="1" x14ac:dyDescent="0.25">
      <c r="A4552" s="194">
        <v>39427</v>
      </c>
      <c r="B4552" s="195">
        <v>1477.65</v>
      </c>
      <c r="C4552" s="196">
        <f t="shared" si="140"/>
        <v>0.97472888466714169</v>
      </c>
      <c r="D4552" s="198">
        <f t="shared" si="141"/>
        <v>-2.5271115332858307E-2</v>
      </c>
    </row>
    <row r="4553" spans="1:4" outlineLevel="1" x14ac:dyDescent="0.25">
      <c r="A4553" s="194">
        <v>39428</v>
      </c>
      <c r="B4553" s="195">
        <v>1486.59</v>
      </c>
      <c r="C4553" s="196">
        <f t="shared" si="140"/>
        <v>1.0060501471931782</v>
      </c>
      <c r="D4553" s="198">
        <f t="shared" si="141"/>
        <v>6.0501471931782014E-3</v>
      </c>
    </row>
    <row r="4554" spans="1:4" outlineLevel="1" x14ac:dyDescent="0.25">
      <c r="A4554" s="194">
        <v>39429</v>
      </c>
      <c r="B4554" s="195">
        <v>1488.41</v>
      </c>
      <c r="C4554" s="196">
        <f t="shared" si="140"/>
        <v>1.0012242783820691</v>
      </c>
      <c r="D4554" s="198">
        <f t="shared" si="141"/>
        <v>1.2242783820690661E-3</v>
      </c>
    </row>
    <row r="4555" spans="1:4" outlineLevel="1" x14ac:dyDescent="0.25">
      <c r="A4555" s="194">
        <v>39430</v>
      </c>
      <c r="B4555" s="195">
        <v>1467.95</v>
      </c>
      <c r="C4555" s="196">
        <f t="shared" si="140"/>
        <v>0.98625378759884708</v>
      </c>
      <c r="D4555" s="198">
        <f t="shared" si="141"/>
        <v>-1.3746212401152924E-2</v>
      </c>
    </row>
    <row r="4556" spans="1:4" outlineLevel="1" x14ac:dyDescent="0.25">
      <c r="A4556" s="194">
        <v>39433</v>
      </c>
      <c r="B4556" s="195">
        <v>1445.9</v>
      </c>
      <c r="C4556" s="196">
        <f t="shared" si="140"/>
        <v>0.98497905242004158</v>
      </c>
      <c r="D4556" s="198">
        <f t="shared" si="141"/>
        <v>-1.5020947579958421E-2</v>
      </c>
    </row>
    <row r="4557" spans="1:4" outlineLevel="1" x14ac:dyDescent="0.25">
      <c r="A4557" s="194">
        <v>39434</v>
      </c>
      <c r="B4557" s="195">
        <v>1454.98</v>
      </c>
      <c r="C4557" s="196">
        <f t="shared" si="140"/>
        <v>1.0062798257140881</v>
      </c>
      <c r="D4557" s="198">
        <f t="shared" si="141"/>
        <v>6.2798257140881386E-3</v>
      </c>
    </row>
    <row r="4558" spans="1:4" outlineLevel="1" x14ac:dyDescent="0.25">
      <c r="A4558" s="194">
        <v>39435</v>
      </c>
      <c r="B4558" s="195">
        <v>1453</v>
      </c>
      <c r="C4558" s="196">
        <f t="shared" si="140"/>
        <v>0.9986391565519801</v>
      </c>
      <c r="D4558" s="198">
        <f t="shared" si="141"/>
        <v>-1.3608434480198994E-3</v>
      </c>
    </row>
    <row r="4559" spans="1:4" outlineLevel="1" x14ac:dyDescent="0.25">
      <c r="A4559" s="194">
        <v>39436</v>
      </c>
      <c r="B4559" s="195">
        <v>1460.12</v>
      </c>
      <c r="C4559" s="196">
        <f t="shared" si="140"/>
        <v>1.0049002064693737</v>
      </c>
      <c r="D4559" s="198">
        <f t="shared" si="141"/>
        <v>4.9002064693737246E-3</v>
      </c>
    </row>
    <row r="4560" spans="1:4" outlineLevel="1" x14ac:dyDescent="0.25">
      <c r="A4560" s="194">
        <v>39437</v>
      </c>
      <c r="B4560" s="195">
        <v>1484.46</v>
      </c>
      <c r="C4560" s="196">
        <f t="shared" si="140"/>
        <v>1.0166698627510069</v>
      </c>
      <c r="D4560" s="198">
        <f t="shared" si="141"/>
        <v>1.6669862751006903E-2</v>
      </c>
    </row>
    <row r="4561" spans="1:4" outlineLevel="1" x14ac:dyDescent="0.25">
      <c r="A4561" s="194">
        <v>39440</v>
      </c>
      <c r="B4561" s="195">
        <v>1496.45</v>
      </c>
      <c r="C4561" s="196">
        <f t="shared" si="140"/>
        <v>1.0080770111690447</v>
      </c>
      <c r="D4561" s="198">
        <f t="shared" si="141"/>
        <v>8.07701116904469E-3</v>
      </c>
    </row>
    <row r="4562" spans="1:4" outlineLevel="1" x14ac:dyDescent="0.25">
      <c r="A4562" s="194">
        <v>39442</v>
      </c>
      <c r="B4562" s="195">
        <v>1497.66</v>
      </c>
      <c r="C4562" s="196">
        <f t="shared" si="140"/>
        <v>1.0008085803067259</v>
      </c>
      <c r="D4562" s="198">
        <f t="shared" si="141"/>
        <v>8.0858030672592562E-4</v>
      </c>
    </row>
    <row r="4563" spans="1:4" outlineLevel="1" x14ac:dyDescent="0.25">
      <c r="A4563" s="194">
        <v>39443</v>
      </c>
      <c r="B4563" s="195">
        <v>1476.27</v>
      </c>
      <c r="C4563" s="196">
        <f t="shared" si="140"/>
        <v>0.98571771964264243</v>
      </c>
      <c r="D4563" s="198">
        <f t="shared" si="141"/>
        <v>-1.4282280357357569E-2</v>
      </c>
    </row>
    <row r="4564" spans="1:4" outlineLevel="1" x14ac:dyDescent="0.25">
      <c r="A4564" s="194">
        <v>39444</v>
      </c>
      <c r="B4564" s="195">
        <v>1478.49</v>
      </c>
      <c r="C4564" s="196">
        <f t="shared" si="140"/>
        <v>1.0015037899571217</v>
      </c>
      <c r="D4564" s="198">
        <f t="shared" si="141"/>
        <v>1.5037899571217483E-3</v>
      </c>
    </row>
    <row r="4565" spans="1:4" outlineLevel="1" x14ac:dyDescent="0.25">
      <c r="A4565" s="194">
        <v>39447</v>
      </c>
      <c r="B4565" s="195">
        <v>1468.36</v>
      </c>
      <c r="C4565" s="196">
        <f t="shared" si="140"/>
        <v>0.99314841493686123</v>
      </c>
      <c r="D4565" s="198">
        <f t="shared" si="141"/>
        <v>-6.8515850631387654E-3</v>
      </c>
    </row>
    <row r="4566" spans="1:4" outlineLevel="1" x14ac:dyDescent="0.25">
      <c r="A4566" s="194">
        <v>39449</v>
      </c>
      <c r="B4566" s="195">
        <v>1447.16</v>
      </c>
      <c r="C4566" s="196">
        <f t="shared" si="140"/>
        <v>0.98556212372987562</v>
      </c>
      <c r="D4566" s="198">
        <f t="shared" si="141"/>
        <v>-1.4437876270124383E-2</v>
      </c>
    </row>
    <row r="4567" spans="1:4" outlineLevel="1" x14ac:dyDescent="0.25">
      <c r="A4567" s="194">
        <v>39450</v>
      </c>
      <c r="B4567" s="195">
        <v>1447.16</v>
      </c>
      <c r="C4567" s="196">
        <f t="shared" si="140"/>
        <v>1</v>
      </c>
      <c r="D4567" s="198">
        <f t="shared" si="141"/>
        <v>0</v>
      </c>
    </row>
    <row r="4568" spans="1:4" outlineLevel="1" x14ac:dyDescent="0.25">
      <c r="A4568" s="194">
        <v>39451</v>
      </c>
      <c r="B4568" s="195">
        <v>1411.63</v>
      </c>
      <c r="C4568" s="196">
        <f t="shared" si="140"/>
        <v>0.97544846457889933</v>
      </c>
      <c r="D4568" s="198">
        <f t="shared" si="141"/>
        <v>-2.4551535421100668E-2</v>
      </c>
    </row>
    <row r="4569" spans="1:4" outlineLevel="1" x14ac:dyDescent="0.25">
      <c r="A4569" s="194">
        <v>39454</v>
      </c>
      <c r="B4569" s="195">
        <v>1416.18</v>
      </c>
      <c r="C4569" s="196">
        <f t="shared" si="140"/>
        <v>1.0032232242159773</v>
      </c>
      <c r="D4569" s="198">
        <f t="shared" si="141"/>
        <v>3.2232242159773161E-3</v>
      </c>
    </row>
    <row r="4570" spans="1:4" outlineLevel="1" x14ac:dyDescent="0.25">
      <c r="A4570" s="194">
        <v>39455</v>
      </c>
      <c r="B4570" s="195">
        <v>1390.19</v>
      </c>
      <c r="C4570" s="196">
        <f t="shared" si="140"/>
        <v>0.98164781313109917</v>
      </c>
      <c r="D4570" s="198">
        <f t="shared" si="141"/>
        <v>-1.8352186868900833E-2</v>
      </c>
    </row>
    <row r="4571" spans="1:4" outlineLevel="1" x14ac:dyDescent="0.25">
      <c r="A4571" s="194">
        <v>39456</v>
      </c>
      <c r="B4571" s="195">
        <v>1409.13</v>
      </c>
      <c r="C4571" s="196">
        <f t="shared" si="140"/>
        <v>1.0136240370021365</v>
      </c>
      <c r="D4571" s="198">
        <f t="shared" si="141"/>
        <v>1.3624037002136546E-2</v>
      </c>
    </row>
    <row r="4572" spans="1:4" outlineLevel="1" x14ac:dyDescent="0.25">
      <c r="A4572" s="194">
        <v>39457</v>
      </c>
      <c r="B4572" s="195">
        <v>1420.33</v>
      </c>
      <c r="C4572" s="196">
        <f t="shared" si="140"/>
        <v>1.0079481665992491</v>
      </c>
      <c r="D4572" s="198">
        <f t="shared" si="141"/>
        <v>7.948166599249129E-3</v>
      </c>
    </row>
    <row r="4573" spans="1:4" outlineLevel="1" x14ac:dyDescent="0.25">
      <c r="A4573" s="194">
        <v>39458</v>
      </c>
      <c r="B4573" s="195">
        <v>1401.02</v>
      </c>
      <c r="C4573" s="196">
        <f t="shared" ref="C4573:C4636" si="142">B4573/B4572</f>
        <v>0.98640456795251807</v>
      </c>
      <c r="D4573" s="198">
        <f t="shared" ref="D4573:D4636" si="143">C4573-1</f>
        <v>-1.3595432047481926E-2</v>
      </c>
    </row>
    <row r="4574" spans="1:4" outlineLevel="1" x14ac:dyDescent="0.25">
      <c r="A4574" s="194">
        <v>39461</v>
      </c>
      <c r="B4574" s="195">
        <v>1416.25</v>
      </c>
      <c r="C4574" s="196">
        <f t="shared" si="142"/>
        <v>1.010870651382564</v>
      </c>
      <c r="D4574" s="198">
        <f t="shared" si="143"/>
        <v>1.0870651382564045E-2</v>
      </c>
    </row>
    <row r="4575" spans="1:4" outlineLevel="1" x14ac:dyDescent="0.25">
      <c r="A4575" s="194">
        <v>39462</v>
      </c>
      <c r="B4575" s="195">
        <v>1380.95</v>
      </c>
      <c r="C4575" s="196">
        <f t="shared" si="142"/>
        <v>0.97507502206531338</v>
      </c>
      <c r="D4575" s="198">
        <f t="shared" si="143"/>
        <v>-2.4924977934686621E-2</v>
      </c>
    </row>
    <row r="4576" spans="1:4" outlineLevel="1" x14ac:dyDescent="0.25">
      <c r="A4576" s="194">
        <v>39463</v>
      </c>
      <c r="B4576" s="195">
        <v>1373.2</v>
      </c>
      <c r="C4576" s="196">
        <f t="shared" si="142"/>
        <v>0.99438792135848508</v>
      </c>
      <c r="D4576" s="198">
        <f t="shared" si="143"/>
        <v>-5.6120786415149171E-3</v>
      </c>
    </row>
    <row r="4577" spans="1:4" outlineLevel="1" x14ac:dyDescent="0.25">
      <c r="A4577" s="194">
        <v>39464</v>
      </c>
      <c r="B4577" s="195">
        <v>1333.25</v>
      </c>
      <c r="C4577" s="196">
        <f t="shared" si="142"/>
        <v>0.97090736964753854</v>
      </c>
      <c r="D4577" s="198">
        <f t="shared" si="143"/>
        <v>-2.9092630352461457E-2</v>
      </c>
    </row>
    <row r="4578" spans="1:4" outlineLevel="1" x14ac:dyDescent="0.25">
      <c r="A4578" s="194">
        <v>39465</v>
      </c>
      <c r="B4578" s="195">
        <v>1325.19</v>
      </c>
      <c r="C4578" s="196">
        <f t="shared" si="142"/>
        <v>0.9939546221638853</v>
      </c>
      <c r="D4578" s="198">
        <f t="shared" si="143"/>
        <v>-6.0453778361146959E-3</v>
      </c>
    </row>
    <row r="4579" spans="1:4" outlineLevel="1" x14ac:dyDescent="0.25">
      <c r="A4579" s="194">
        <v>39469</v>
      </c>
      <c r="B4579" s="195">
        <v>1310.5</v>
      </c>
      <c r="C4579" s="196">
        <f t="shared" si="142"/>
        <v>0.98891479712343133</v>
      </c>
      <c r="D4579" s="198">
        <f t="shared" si="143"/>
        <v>-1.1085202876568667E-2</v>
      </c>
    </row>
    <row r="4580" spans="1:4" outlineLevel="1" x14ac:dyDescent="0.25">
      <c r="A4580" s="194">
        <v>39470</v>
      </c>
      <c r="B4580" s="195">
        <v>1338.6</v>
      </c>
      <c r="C4580" s="196">
        <f t="shared" si="142"/>
        <v>1.0214421976344905</v>
      </c>
      <c r="D4580" s="198">
        <f t="shared" si="143"/>
        <v>2.1442197634490512E-2</v>
      </c>
    </row>
    <row r="4581" spans="1:4" outlineLevel="1" x14ac:dyDescent="0.25">
      <c r="A4581" s="194">
        <v>39471</v>
      </c>
      <c r="B4581" s="195">
        <v>1352.07</v>
      </c>
      <c r="C4581" s="196">
        <f t="shared" si="142"/>
        <v>1.0100627521290901</v>
      </c>
      <c r="D4581" s="198">
        <f t="shared" si="143"/>
        <v>1.0062752129090136E-2</v>
      </c>
    </row>
    <row r="4582" spans="1:4" outlineLevel="1" x14ac:dyDescent="0.25">
      <c r="A4582" s="194">
        <v>39472</v>
      </c>
      <c r="B4582" s="195">
        <v>1330.61</v>
      </c>
      <c r="C4582" s="196">
        <f t="shared" si="142"/>
        <v>0.98412804070795146</v>
      </c>
      <c r="D4582" s="198">
        <f t="shared" si="143"/>
        <v>-1.5871959292048543E-2</v>
      </c>
    </row>
    <row r="4583" spans="1:4" outlineLevel="1" x14ac:dyDescent="0.25">
      <c r="A4583" s="194">
        <v>39475</v>
      </c>
      <c r="B4583" s="195">
        <v>1353.96</v>
      </c>
      <c r="C4583" s="196">
        <f t="shared" si="142"/>
        <v>1.0175483424895351</v>
      </c>
      <c r="D4583" s="198">
        <f t="shared" si="143"/>
        <v>1.7548342489535074E-2</v>
      </c>
    </row>
    <row r="4584" spans="1:4" outlineLevel="1" x14ac:dyDescent="0.25">
      <c r="A4584" s="194">
        <v>39476</v>
      </c>
      <c r="B4584" s="195">
        <v>1362.3</v>
      </c>
      <c r="C4584" s="196">
        <f t="shared" si="142"/>
        <v>1.0061597092971726</v>
      </c>
      <c r="D4584" s="198">
        <f t="shared" si="143"/>
        <v>6.1597092971725775E-3</v>
      </c>
    </row>
    <row r="4585" spans="1:4" outlineLevel="1" x14ac:dyDescent="0.25">
      <c r="A4585" s="194">
        <v>39477</v>
      </c>
      <c r="B4585" s="195">
        <v>1355.81</v>
      </c>
      <c r="C4585" s="196">
        <f t="shared" si="142"/>
        <v>0.99523599794465245</v>
      </c>
      <c r="D4585" s="198">
        <f t="shared" si="143"/>
        <v>-4.7640020553475493E-3</v>
      </c>
    </row>
    <row r="4586" spans="1:4" outlineLevel="1" x14ac:dyDescent="0.25">
      <c r="A4586" s="194">
        <v>39478</v>
      </c>
      <c r="B4586" s="195">
        <v>1378.55</v>
      </c>
      <c r="C4586" s="196">
        <f t="shared" si="142"/>
        <v>1.0167722616000767</v>
      </c>
      <c r="D4586" s="198">
        <f t="shared" si="143"/>
        <v>1.6772261600076721E-2</v>
      </c>
    </row>
    <row r="4587" spans="1:4" outlineLevel="1" x14ac:dyDescent="0.25">
      <c r="A4587" s="194">
        <v>39479</v>
      </c>
      <c r="B4587" s="195">
        <v>1395.42</v>
      </c>
      <c r="C4587" s="196">
        <f t="shared" si="142"/>
        <v>1.0122374959196259</v>
      </c>
      <c r="D4587" s="198">
        <f t="shared" si="143"/>
        <v>1.2237495919625863E-2</v>
      </c>
    </row>
    <row r="4588" spans="1:4" outlineLevel="1" x14ac:dyDescent="0.25">
      <c r="A4588" s="194">
        <v>39482</v>
      </c>
      <c r="B4588" s="195">
        <v>1380.82</v>
      </c>
      <c r="C4588" s="196">
        <f t="shared" si="142"/>
        <v>0.9895372002694528</v>
      </c>
      <c r="D4588" s="198">
        <f t="shared" si="143"/>
        <v>-1.0462799730547201E-2</v>
      </c>
    </row>
    <row r="4589" spans="1:4" outlineLevel="1" x14ac:dyDescent="0.25">
      <c r="A4589" s="194">
        <v>39483</v>
      </c>
      <c r="B4589" s="195">
        <v>1336.64</v>
      </c>
      <c r="C4589" s="196">
        <f t="shared" si="142"/>
        <v>0.96800451905389562</v>
      </c>
      <c r="D4589" s="198">
        <f t="shared" si="143"/>
        <v>-3.1995480946104382E-2</v>
      </c>
    </row>
    <row r="4590" spans="1:4" outlineLevel="1" x14ac:dyDescent="0.25">
      <c r="A4590" s="194">
        <v>39484</v>
      </c>
      <c r="B4590" s="195">
        <v>1326.45</v>
      </c>
      <c r="C4590" s="196">
        <f t="shared" si="142"/>
        <v>0.99237640651185055</v>
      </c>
      <c r="D4590" s="198">
        <f t="shared" si="143"/>
        <v>-7.6235934881494494E-3</v>
      </c>
    </row>
    <row r="4591" spans="1:4" outlineLevel="1" x14ac:dyDescent="0.25">
      <c r="A4591" s="194">
        <v>39485</v>
      </c>
      <c r="B4591" s="195">
        <v>1336.91</v>
      </c>
      <c r="C4591" s="196">
        <f t="shared" si="142"/>
        <v>1.0078857099777603</v>
      </c>
      <c r="D4591" s="198">
        <f t="shared" si="143"/>
        <v>7.8857099777602802E-3</v>
      </c>
    </row>
    <row r="4592" spans="1:4" outlineLevel="1" x14ac:dyDescent="0.25">
      <c r="A4592" s="194">
        <v>39486</v>
      </c>
      <c r="B4592" s="195">
        <v>1331.29</v>
      </c>
      <c r="C4592" s="196">
        <f t="shared" si="142"/>
        <v>0.99579627648832003</v>
      </c>
      <c r="D4592" s="198">
        <f t="shared" si="143"/>
        <v>-4.2037235116799687E-3</v>
      </c>
    </row>
    <row r="4593" spans="1:4" outlineLevel="1" x14ac:dyDescent="0.25">
      <c r="A4593" s="194">
        <v>39489</v>
      </c>
      <c r="B4593" s="195">
        <v>1339.13</v>
      </c>
      <c r="C4593" s="196">
        <f t="shared" si="142"/>
        <v>1.0058890249307064</v>
      </c>
      <c r="D4593" s="198">
        <f t="shared" si="143"/>
        <v>5.8890249307064213E-3</v>
      </c>
    </row>
    <row r="4594" spans="1:4" outlineLevel="1" x14ac:dyDescent="0.25">
      <c r="A4594" s="194">
        <v>39490</v>
      </c>
      <c r="B4594" s="195">
        <v>1348.86</v>
      </c>
      <c r="C4594" s="196">
        <f t="shared" si="142"/>
        <v>1.0072659114499711</v>
      </c>
      <c r="D4594" s="198">
        <f t="shared" si="143"/>
        <v>7.2659114499711297E-3</v>
      </c>
    </row>
    <row r="4595" spans="1:4" outlineLevel="1" x14ac:dyDescent="0.25">
      <c r="A4595" s="194">
        <v>39491</v>
      </c>
      <c r="B4595" s="195">
        <v>1367.21</v>
      </c>
      <c r="C4595" s="196">
        <f t="shared" si="142"/>
        <v>1.0136040804827782</v>
      </c>
      <c r="D4595" s="198">
        <f t="shared" si="143"/>
        <v>1.3604080482778169E-2</v>
      </c>
    </row>
    <row r="4596" spans="1:4" outlineLevel="1" x14ac:dyDescent="0.25">
      <c r="A4596" s="194">
        <v>39492</v>
      </c>
      <c r="B4596" s="195">
        <v>1348.86</v>
      </c>
      <c r="C4596" s="196">
        <f t="shared" si="142"/>
        <v>0.98657850659371993</v>
      </c>
      <c r="D4596" s="198">
        <f t="shared" si="143"/>
        <v>-1.3421493406280072E-2</v>
      </c>
    </row>
    <row r="4597" spans="1:4" outlineLevel="1" x14ac:dyDescent="0.25">
      <c r="A4597" s="194">
        <v>39493</v>
      </c>
      <c r="B4597" s="195">
        <v>1349.99</v>
      </c>
      <c r="C4597" s="196">
        <f t="shared" si="142"/>
        <v>1.0008377444656971</v>
      </c>
      <c r="D4597" s="198">
        <f t="shared" si="143"/>
        <v>8.3774446569706562E-4</v>
      </c>
    </row>
    <row r="4598" spans="1:4" outlineLevel="1" x14ac:dyDescent="0.25">
      <c r="A4598" s="194">
        <v>39497</v>
      </c>
      <c r="B4598" s="195">
        <v>1348.78</v>
      </c>
      <c r="C4598" s="196">
        <f t="shared" si="142"/>
        <v>0.9991036970644227</v>
      </c>
      <c r="D4598" s="198">
        <f t="shared" si="143"/>
        <v>-8.9630293557729779E-4</v>
      </c>
    </row>
    <row r="4599" spans="1:4" outlineLevel="1" x14ac:dyDescent="0.25">
      <c r="A4599" s="194">
        <v>39498</v>
      </c>
      <c r="B4599" s="195">
        <v>1360.03</v>
      </c>
      <c r="C4599" s="196">
        <f t="shared" si="142"/>
        <v>1.0083408710093567</v>
      </c>
      <c r="D4599" s="198">
        <f t="shared" si="143"/>
        <v>8.340871009356654E-3</v>
      </c>
    </row>
    <row r="4600" spans="1:4" outlineLevel="1" x14ac:dyDescent="0.25">
      <c r="A4600" s="194">
        <v>39499</v>
      </c>
      <c r="B4600" s="195">
        <v>1342.53</v>
      </c>
      <c r="C4600" s="196">
        <f t="shared" si="142"/>
        <v>0.98713263678007102</v>
      </c>
      <c r="D4600" s="198">
        <f t="shared" si="143"/>
        <v>-1.2867363219928984E-2</v>
      </c>
    </row>
    <row r="4601" spans="1:4" outlineLevel="1" x14ac:dyDescent="0.25">
      <c r="A4601" s="194">
        <v>39500</v>
      </c>
      <c r="B4601" s="195">
        <v>1353.11</v>
      </c>
      <c r="C4601" s="196">
        <f t="shared" si="142"/>
        <v>1.0078806432630927</v>
      </c>
      <c r="D4601" s="198">
        <f t="shared" si="143"/>
        <v>7.8806432630926793E-3</v>
      </c>
    </row>
    <row r="4602" spans="1:4" outlineLevel="1" x14ac:dyDescent="0.25">
      <c r="A4602" s="194">
        <v>39503</v>
      </c>
      <c r="B4602" s="195">
        <v>1371.8</v>
      </c>
      <c r="C4602" s="196">
        <f t="shared" si="142"/>
        <v>1.0138126242508001</v>
      </c>
      <c r="D4602" s="198">
        <f t="shared" si="143"/>
        <v>1.3812624250800098E-2</v>
      </c>
    </row>
    <row r="4603" spans="1:4" outlineLevel="1" x14ac:dyDescent="0.25">
      <c r="A4603" s="194">
        <v>39504</v>
      </c>
      <c r="B4603" s="195">
        <v>1381.29</v>
      </c>
      <c r="C4603" s="196">
        <f t="shared" si="142"/>
        <v>1.0069179180638577</v>
      </c>
      <c r="D4603" s="198">
        <f t="shared" si="143"/>
        <v>6.9179180638576643E-3</v>
      </c>
    </row>
    <row r="4604" spans="1:4" outlineLevel="1" x14ac:dyDescent="0.25">
      <c r="A4604" s="194">
        <v>39505</v>
      </c>
      <c r="B4604" s="195">
        <v>1380.02</v>
      </c>
      <c r="C4604" s="196">
        <f t="shared" si="142"/>
        <v>0.99908056961246372</v>
      </c>
      <c r="D4604" s="198">
        <f t="shared" si="143"/>
        <v>-9.194303875362797E-4</v>
      </c>
    </row>
    <row r="4605" spans="1:4" outlineLevel="1" x14ac:dyDescent="0.25">
      <c r="A4605" s="194">
        <v>39506</v>
      </c>
      <c r="B4605" s="195">
        <v>1367.68</v>
      </c>
      <c r="C4605" s="196">
        <f t="shared" si="142"/>
        <v>0.99105810060723765</v>
      </c>
      <c r="D4605" s="198">
        <f t="shared" si="143"/>
        <v>-8.9418993927623536E-3</v>
      </c>
    </row>
    <row r="4606" spans="1:4" outlineLevel="1" x14ac:dyDescent="0.25">
      <c r="A4606" s="194">
        <v>39507</v>
      </c>
      <c r="B4606" s="195">
        <v>1330.63</v>
      </c>
      <c r="C4606" s="196">
        <f t="shared" si="142"/>
        <v>0.97291032990173143</v>
      </c>
      <c r="D4606" s="198">
        <f t="shared" si="143"/>
        <v>-2.708967009826857E-2</v>
      </c>
    </row>
    <row r="4607" spans="1:4" outlineLevel="1" x14ac:dyDescent="0.25">
      <c r="A4607" s="194">
        <v>39510</v>
      </c>
      <c r="B4607" s="195">
        <v>1331.34</v>
      </c>
      <c r="C4607" s="196">
        <f t="shared" si="142"/>
        <v>1.0005335818371748</v>
      </c>
      <c r="D4607" s="198">
        <f t="shared" si="143"/>
        <v>5.3358183717477914E-4</v>
      </c>
    </row>
    <row r="4608" spans="1:4" outlineLevel="1" x14ac:dyDescent="0.25">
      <c r="A4608" s="194">
        <v>39511</v>
      </c>
      <c r="B4608" s="195">
        <v>1326.75</v>
      </c>
      <c r="C4608" s="196">
        <f t="shared" si="142"/>
        <v>0.99655234575690665</v>
      </c>
      <c r="D4608" s="198">
        <f t="shared" si="143"/>
        <v>-3.4476542430933454E-3</v>
      </c>
    </row>
    <row r="4609" spans="1:4" outlineLevel="1" x14ac:dyDescent="0.25">
      <c r="A4609" s="194">
        <v>39512</v>
      </c>
      <c r="B4609" s="195">
        <v>1333.7</v>
      </c>
      <c r="C4609" s="196">
        <f t="shared" si="142"/>
        <v>1.0052383644243452</v>
      </c>
      <c r="D4609" s="198">
        <f t="shared" si="143"/>
        <v>5.238364424345221E-3</v>
      </c>
    </row>
    <row r="4610" spans="1:4" outlineLevel="1" x14ac:dyDescent="0.25">
      <c r="A4610" s="194">
        <v>39513</v>
      </c>
      <c r="B4610" s="195">
        <v>1304.3399999999999</v>
      </c>
      <c r="C4610" s="196">
        <f t="shared" si="142"/>
        <v>0.97798605383519521</v>
      </c>
      <c r="D4610" s="198">
        <f t="shared" si="143"/>
        <v>-2.2013946164804787E-2</v>
      </c>
    </row>
    <row r="4611" spans="1:4" outlineLevel="1" x14ac:dyDescent="0.25">
      <c r="A4611" s="194">
        <v>39514</v>
      </c>
      <c r="B4611" s="195">
        <v>1293.3699999999999</v>
      </c>
      <c r="C4611" s="196">
        <f t="shared" si="142"/>
        <v>0.99158961620436392</v>
      </c>
      <c r="D4611" s="198">
        <f t="shared" si="143"/>
        <v>-8.4103837956360783E-3</v>
      </c>
    </row>
    <row r="4612" spans="1:4" outlineLevel="1" x14ac:dyDescent="0.25">
      <c r="A4612" s="194">
        <v>39517</v>
      </c>
      <c r="B4612" s="195">
        <v>1273.3699999999999</v>
      </c>
      <c r="C4612" s="196">
        <f t="shared" si="142"/>
        <v>0.98453652087183097</v>
      </c>
      <c r="D4612" s="198">
        <f t="shared" si="143"/>
        <v>-1.5463479128169033E-2</v>
      </c>
    </row>
    <row r="4613" spans="1:4" outlineLevel="1" x14ac:dyDescent="0.25">
      <c r="A4613" s="194">
        <v>39518</v>
      </c>
      <c r="B4613" s="195">
        <v>1320.65</v>
      </c>
      <c r="C4613" s="196">
        <f t="shared" si="142"/>
        <v>1.0371298208690327</v>
      </c>
      <c r="D4613" s="198">
        <f t="shared" si="143"/>
        <v>3.7129820869032715E-2</v>
      </c>
    </row>
    <row r="4614" spans="1:4" outlineLevel="1" x14ac:dyDescent="0.25">
      <c r="A4614" s="194">
        <v>39519</v>
      </c>
      <c r="B4614" s="195">
        <v>1308.77</v>
      </c>
      <c r="C4614" s="196">
        <f t="shared" si="142"/>
        <v>0.99100442963692115</v>
      </c>
      <c r="D4614" s="198">
        <f t="shared" si="143"/>
        <v>-8.995570363078853E-3</v>
      </c>
    </row>
    <row r="4615" spans="1:4" outlineLevel="1" x14ac:dyDescent="0.25">
      <c r="A4615" s="194">
        <v>39520</v>
      </c>
      <c r="B4615" s="195">
        <v>1315.48</v>
      </c>
      <c r="C4615" s="196">
        <f t="shared" si="142"/>
        <v>1.0051269512595797</v>
      </c>
      <c r="D4615" s="198">
        <f t="shared" si="143"/>
        <v>5.1269512595797373E-3</v>
      </c>
    </row>
    <row r="4616" spans="1:4" outlineLevel="1" x14ac:dyDescent="0.25">
      <c r="A4616" s="194">
        <v>39521</v>
      </c>
      <c r="B4616" s="195">
        <v>1288.1400000000001</v>
      </c>
      <c r="C4616" s="196">
        <f t="shared" si="142"/>
        <v>0.97921671177060854</v>
      </c>
      <c r="D4616" s="198">
        <f t="shared" si="143"/>
        <v>-2.0783288229391461E-2</v>
      </c>
    </row>
    <row r="4617" spans="1:4" outlineLevel="1" x14ac:dyDescent="0.25">
      <c r="A4617" s="194">
        <v>39524</v>
      </c>
      <c r="B4617" s="195">
        <v>1276.5999999999999</v>
      </c>
      <c r="C4617" s="196">
        <f t="shared" si="142"/>
        <v>0.99104134643749886</v>
      </c>
      <c r="D4617" s="198">
        <f t="shared" si="143"/>
        <v>-8.9586535625011399E-3</v>
      </c>
    </row>
    <row r="4618" spans="1:4" outlineLevel="1" x14ac:dyDescent="0.25">
      <c r="A4618" s="194">
        <v>39525</v>
      </c>
      <c r="B4618" s="195">
        <v>1330.74</v>
      </c>
      <c r="C4618" s="196">
        <f t="shared" si="142"/>
        <v>1.0424095253015824</v>
      </c>
      <c r="D4618" s="198">
        <f t="shared" si="143"/>
        <v>4.2409525301582374E-2</v>
      </c>
    </row>
    <row r="4619" spans="1:4" outlineLevel="1" x14ac:dyDescent="0.25">
      <c r="A4619" s="194">
        <v>39526</v>
      </c>
      <c r="B4619" s="195">
        <v>1298.42</v>
      </c>
      <c r="C4619" s="196">
        <f t="shared" si="142"/>
        <v>0.9757127613207689</v>
      </c>
      <c r="D4619" s="198">
        <f t="shared" si="143"/>
        <v>-2.4287238679231105E-2</v>
      </c>
    </row>
    <row r="4620" spans="1:4" outlineLevel="1" x14ac:dyDescent="0.25">
      <c r="A4620" s="194">
        <v>39527</v>
      </c>
      <c r="B4620" s="195">
        <v>1329.51</v>
      </c>
      <c r="C4620" s="196">
        <f t="shared" si="142"/>
        <v>1.023944486375749</v>
      </c>
      <c r="D4620" s="198">
        <f t="shared" si="143"/>
        <v>2.3944486375748975E-2</v>
      </c>
    </row>
    <row r="4621" spans="1:4" outlineLevel="1" x14ac:dyDescent="0.25">
      <c r="A4621" s="194">
        <v>39531</v>
      </c>
      <c r="B4621" s="195">
        <v>1349.88</v>
      </c>
      <c r="C4621" s="196">
        <f t="shared" si="142"/>
        <v>1.0153214342126047</v>
      </c>
      <c r="D4621" s="198">
        <f t="shared" si="143"/>
        <v>1.5321434212604679E-2</v>
      </c>
    </row>
    <row r="4622" spans="1:4" outlineLevel="1" x14ac:dyDescent="0.25">
      <c r="A4622" s="194">
        <v>39532</v>
      </c>
      <c r="B4622" s="195">
        <v>1352.99</v>
      </c>
      <c r="C4622" s="196">
        <f t="shared" si="142"/>
        <v>1.0023039084955698</v>
      </c>
      <c r="D4622" s="198">
        <f t="shared" si="143"/>
        <v>2.3039084955698286E-3</v>
      </c>
    </row>
    <row r="4623" spans="1:4" outlineLevel="1" x14ac:dyDescent="0.25">
      <c r="A4623" s="194">
        <v>39533</v>
      </c>
      <c r="B4623" s="195">
        <v>1341.13</v>
      </c>
      <c r="C4623" s="196">
        <f t="shared" si="142"/>
        <v>0.99123422937346184</v>
      </c>
      <c r="D4623" s="198">
        <f t="shared" si="143"/>
        <v>-8.7657706265381607E-3</v>
      </c>
    </row>
    <row r="4624" spans="1:4" outlineLevel="1" x14ac:dyDescent="0.25">
      <c r="A4624" s="194">
        <v>39534</v>
      </c>
      <c r="B4624" s="195">
        <v>1325.76</v>
      </c>
      <c r="C4624" s="196">
        <f t="shared" si="142"/>
        <v>0.98853951518495586</v>
      </c>
      <c r="D4624" s="198">
        <f t="shared" si="143"/>
        <v>-1.1460484815044136E-2</v>
      </c>
    </row>
    <row r="4625" spans="1:4" outlineLevel="1" x14ac:dyDescent="0.25">
      <c r="A4625" s="194">
        <v>39535</v>
      </c>
      <c r="B4625" s="195">
        <v>1315.22</v>
      </c>
      <c r="C4625" s="196">
        <f t="shared" si="142"/>
        <v>0.99204984310885835</v>
      </c>
      <c r="D4625" s="198">
        <f t="shared" si="143"/>
        <v>-7.9501568911416465E-3</v>
      </c>
    </row>
    <row r="4626" spans="1:4" outlineLevel="1" x14ac:dyDescent="0.25">
      <c r="A4626" s="194">
        <v>39538</v>
      </c>
      <c r="B4626" s="195">
        <v>1322.7</v>
      </c>
      <c r="C4626" s="196">
        <f t="shared" si="142"/>
        <v>1.0056872614467542</v>
      </c>
      <c r="D4626" s="198">
        <f t="shared" si="143"/>
        <v>5.6872614467542437E-3</v>
      </c>
    </row>
    <row r="4627" spans="1:4" outlineLevel="1" x14ac:dyDescent="0.25">
      <c r="A4627" s="194">
        <v>39539</v>
      </c>
      <c r="B4627" s="195">
        <v>1370.18</v>
      </c>
      <c r="C4627" s="196">
        <f t="shared" si="142"/>
        <v>1.0358962727753838</v>
      </c>
      <c r="D4627" s="198">
        <f t="shared" si="143"/>
        <v>3.5896272775383764E-2</v>
      </c>
    </row>
    <row r="4628" spans="1:4" outlineLevel="1" x14ac:dyDescent="0.25">
      <c r="A4628" s="194">
        <v>39540</v>
      </c>
      <c r="B4628" s="195">
        <v>1367.53</v>
      </c>
      <c r="C4628" s="196">
        <f t="shared" si="142"/>
        <v>0.99806594753973921</v>
      </c>
      <c r="D4628" s="198">
        <f t="shared" si="143"/>
        <v>-1.9340524602607934E-3</v>
      </c>
    </row>
    <row r="4629" spans="1:4" outlineLevel="1" x14ac:dyDescent="0.25">
      <c r="A4629" s="194">
        <v>39541</v>
      </c>
      <c r="B4629" s="195">
        <v>1369.31</v>
      </c>
      <c r="C4629" s="196">
        <f t="shared" si="142"/>
        <v>1.001301616783544</v>
      </c>
      <c r="D4629" s="198">
        <f t="shared" si="143"/>
        <v>1.3016167835440129E-3</v>
      </c>
    </row>
    <row r="4630" spans="1:4" outlineLevel="1" x14ac:dyDescent="0.25">
      <c r="A4630" s="194">
        <v>39542</v>
      </c>
      <c r="B4630" s="195">
        <v>1370.4</v>
      </c>
      <c r="C4630" s="196">
        <f t="shared" si="142"/>
        <v>1.0007960213538207</v>
      </c>
      <c r="D4630" s="198">
        <f t="shared" si="143"/>
        <v>7.9602135382073058E-4</v>
      </c>
    </row>
    <row r="4631" spans="1:4" outlineLevel="1" x14ac:dyDescent="0.25">
      <c r="A4631" s="194">
        <v>39545</v>
      </c>
      <c r="B4631" s="195">
        <v>1372.54</v>
      </c>
      <c r="C4631" s="196">
        <f t="shared" si="142"/>
        <v>1.0015615878575597</v>
      </c>
      <c r="D4631" s="198">
        <f t="shared" si="143"/>
        <v>1.5615878575596653E-3</v>
      </c>
    </row>
    <row r="4632" spans="1:4" outlineLevel="1" x14ac:dyDescent="0.25">
      <c r="A4632" s="194">
        <v>39546</v>
      </c>
      <c r="B4632" s="195">
        <v>1365.54</v>
      </c>
      <c r="C4632" s="196">
        <f t="shared" si="142"/>
        <v>0.99489996648549406</v>
      </c>
      <c r="D4632" s="198">
        <f t="shared" si="143"/>
        <v>-5.1000335145059417E-3</v>
      </c>
    </row>
    <row r="4633" spans="1:4" outlineLevel="1" x14ac:dyDescent="0.25">
      <c r="A4633" s="194">
        <v>39547</v>
      </c>
      <c r="B4633" s="195">
        <v>1354.49</v>
      </c>
      <c r="C4633" s="196">
        <f t="shared" si="142"/>
        <v>0.9919079631501091</v>
      </c>
      <c r="D4633" s="198">
        <f t="shared" si="143"/>
        <v>-8.0920368498909045E-3</v>
      </c>
    </row>
    <row r="4634" spans="1:4" outlineLevel="1" x14ac:dyDescent="0.25">
      <c r="A4634" s="194">
        <v>39548</v>
      </c>
      <c r="B4634" s="195">
        <v>1360.55</v>
      </c>
      <c r="C4634" s="196">
        <f t="shared" si="142"/>
        <v>1.0044740086674688</v>
      </c>
      <c r="D4634" s="198">
        <f t="shared" si="143"/>
        <v>4.4740086674688317E-3</v>
      </c>
    </row>
    <row r="4635" spans="1:4" outlineLevel="1" x14ac:dyDescent="0.25">
      <c r="A4635" s="194">
        <v>39549</v>
      </c>
      <c r="B4635" s="195">
        <v>1332.83</v>
      </c>
      <c r="C4635" s="196">
        <f t="shared" si="142"/>
        <v>0.97962588658998195</v>
      </c>
      <c r="D4635" s="198">
        <f t="shared" si="143"/>
        <v>-2.0374113410018047E-2</v>
      </c>
    </row>
    <row r="4636" spans="1:4" outlineLevel="1" x14ac:dyDescent="0.25">
      <c r="A4636" s="194">
        <v>39552</v>
      </c>
      <c r="B4636" s="195">
        <v>1328.32</v>
      </c>
      <c r="C4636" s="196">
        <f t="shared" si="142"/>
        <v>0.99661622262404059</v>
      </c>
      <c r="D4636" s="198">
        <f t="shared" si="143"/>
        <v>-3.383777375959407E-3</v>
      </c>
    </row>
    <row r="4637" spans="1:4" outlineLevel="1" x14ac:dyDescent="0.25">
      <c r="A4637" s="194">
        <v>39553</v>
      </c>
      <c r="B4637" s="195">
        <v>1334.43</v>
      </c>
      <c r="C4637" s="196">
        <f t="shared" ref="C4637:C4700" si="144">B4637/B4636</f>
        <v>1.0045997952300652</v>
      </c>
      <c r="D4637" s="198">
        <f t="shared" ref="D4637:D4700" si="145">C4637-1</f>
        <v>4.5997952300651512E-3</v>
      </c>
    </row>
    <row r="4638" spans="1:4" outlineLevel="1" x14ac:dyDescent="0.25">
      <c r="A4638" s="194">
        <v>39554</v>
      </c>
      <c r="B4638" s="195">
        <v>1364.71</v>
      </c>
      <c r="C4638" s="196">
        <f t="shared" si="144"/>
        <v>1.0226913363758308</v>
      </c>
      <c r="D4638" s="198">
        <f t="shared" si="145"/>
        <v>2.2691336375830762E-2</v>
      </c>
    </row>
    <row r="4639" spans="1:4" outlineLevel="1" x14ac:dyDescent="0.25">
      <c r="A4639" s="194">
        <v>39555</v>
      </c>
      <c r="B4639" s="195">
        <v>1365.56</v>
      </c>
      <c r="C4639" s="196">
        <f t="shared" si="144"/>
        <v>1.0006228429483186</v>
      </c>
      <c r="D4639" s="198">
        <f t="shared" si="145"/>
        <v>6.2284294831860265E-4</v>
      </c>
    </row>
    <row r="4640" spans="1:4" outlineLevel="1" x14ac:dyDescent="0.25">
      <c r="A4640" s="194">
        <v>39556</v>
      </c>
      <c r="B4640" s="195">
        <v>1390.33</v>
      </c>
      <c r="C4640" s="196">
        <f t="shared" si="144"/>
        <v>1.0181390784733002</v>
      </c>
      <c r="D4640" s="198">
        <f t="shared" si="145"/>
        <v>1.8139078473300208E-2</v>
      </c>
    </row>
    <row r="4641" spans="1:4" outlineLevel="1" x14ac:dyDescent="0.25">
      <c r="A4641" s="194">
        <v>39559</v>
      </c>
      <c r="B4641" s="195">
        <v>1388.17</v>
      </c>
      <c r="C4641" s="196">
        <f t="shared" si="144"/>
        <v>0.99844641200290585</v>
      </c>
      <c r="D4641" s="198">
        <f t="shared" si="145"/>
        <v>-1.5535879970941524E-3</v>
      </c>
    </row>
    <row r="4642" spans="1:4" outlineLevel="1" x14ac:dyDescent="0.25">
      <c r="A4642" s="194">
        <v>39560</v>
      </c>
      <c r="B4642" s="195">
        <v>1375.94</v>
      </c>
      <c r="C4642" s="196">
        <f t="shared" si="144"/>
        <v>0.99118983986111209</v>
      </c>
      <c r="D4642" s="198">
        <f t="shared" si="145"/>
        <v>-8.8101601388879125E-3</v>
      </c>
    </row>
    <row r="4643" spans="1:4" outlineLevel="1" x14ac:dyDescent="0.25">
      <c r="A4643" s="194">
        <v>39561</v>
      </c>
      <c r="B4643" s="195">
        <v>1379.93</v>
      </c>
      <c r="C4643" s="196">
        <f t="shared" si="144"/>
        <v>1.0028998357486518</v>
      </c>
      <c r="D4643" s="198">
        <f t="shared" si="145"/>
        <v>2.8998357486518245E-3</v>
      </c>
    </row>
    <row r="4644" spans="1:4" outlineLevel="1" x14ac:dyDescent="0.25">
      <c r="A4644" s="194">
        <v>39562</v>
      </c>
      <c r="B4644" s="195">
        <v>1388.82</v>
      </c>
      <c r="C4644" s="196">
        <f t="shared" si="144"/>
        <v>1.0064423557716695</v>
      </c>
      <c r="D4644" s="198">
        <f t="shared" si="145"/>
        <v>6.4423557716695168E-3</v>
      </c>
    </row>
    <row r="4645" spans="1:4" outlineLevel="1" x14ac:dyDescent="0.25">
      <c r="A4645" s="194">
        <v>39563</v>
      </c>
      <c r="B4645" s="195">
        <v>1397.84</v>
      </c>
      <c r="C4645" s="196">
        <f t="shared" si="144"/>
        <v>1.0064947221382181</v>
      </c>
      <c r="D4645" s="198">
        <f t="shared" si="145"/>
        <v>6.494722138218112E-3</v>
      </c>
    </row>
    <row r="4646" spans="1:4" outlineLevel="1" x14ac:dyDescent="0.25">
      <c r="A4646" s="194">
        <v>39566</v>
      </c>
      <c r="B4646" s="195">
        <v>1396.37</v>
      </c>
      <c r="C4646" s="196">
        <f t="shared" si="144"/>
        <v>0.99894837749670917</v>
      </c>
      <c r="D4646" s="198">
        <f t="shared" si="145"/>
        <v>-1.0516225032908277E-3</v>
      </c>
    </row>
    <row r="4647" spans="1:4" outlineLevel="1" x14ac:dyDescent="0.25">
      <c r="A4647" s="194">
        <v>39567</v>
      </c>
      <c r="B4647" s="195">
        <v>1390.94</v>
      </c>
      <c r="C4647" s="196">
        <f t="shared" si="144"/>
        <v>0.99611134584673133</v>
      </c>
      <c r="D4647" s="198">
        <f t="shared" si="145"/>
        <v>-3.8886541532686669E-3</v>
      </c>
    </row>
    <row r="4648" spans="1:4" outlineLevel="1" x14ac:dyDescent="0.25">
      <c r="A4648" s="194">
        <v>39568</v>
      </c>
      <c r="B4648" s="195">
        <v>1385.59</v>
      </c>
      <c r="C4648" s="196">
        <f t="shared" si="144"/>
        <v>0.99615368024501405</v>
      </c>
      <c r="D4648" s="198">
        <f t="shared" si="145"/>
        <v>-3.8463197549859496E-3</v>
      </c>
    </row>
    <row r="4649" spans="1:4" outlineLevel="1" x14ac:dyDescent="0.25">
      <c r="A4649" s="194">
        <v>39569</v>
      </c>
      <c r="B4649" s="195">
        <v>1409.34</v>
      </c>
      <c r="C4649" s="196">
        <f t="shared" si="144"/>
        <v>1.0171407126206164</v>
      </c>
      <c r="D4649" s="198">
        <f t="shared" si="145"/>
        <v>1.714071262061645E-2</v>
      </c>
    </row>
    <row r="4650" spans="1:4" outlineLevel="1" x14ac:dyDescent="0.25">
      <c r="A4650" s="194">
        <v>39570</v>
      </c>
      <c r="B4650" s="195">
        <v>1413.9</v>
      </c>
      <c r="C4650" s="196">
        <f t="shared" si="144"/>
        <v>1.0032355570692666</v>
      </c>
      <c r="D4650" s="198">
        <f t="shared" si="145"/>
        <v>3.2355570692665925E-3</v>
      </c>
    </row>
    <row r="4651" spans="1:4" outlineLevel="1" x14ac:dyDescent="0.25">
      <c r="A4651" s="194">
        <v>39573</v>
      </c>
      <c r="B4651" s="195">
        <v>1407.49</v>
      </c>
      <c r="C4651" s="196">
        <f t="shared" si="144"/>
        <v>0.99546644034231557</v>
      </c>
      <c r="D4651" s="198">
        <f t="shared" si="145"/>
        <v>-4.5335596576844273E-3</v>
      </c>
    </row>
    <row r="4652" spans="1:4" outlineLevel="1" x14ac:dyDescent="0.25">
      <c r="A4652" s="194">
        <v>39574</v>
      </c>
      <c r="B4652" s="195">
        <v>1418.26</v>
      </c>
      <c r="C4652" s="196">
        <f t="shared" si="144"/>
        <v>1.0076519193742051</v>
      </c>
      <c r="D4652" s="198">
        <f t="shared" si="145"/>
        <v>7.6519193742050629E-3</v>
      </c>
    </row>
    <row r="4653" spans="1:4" outlineLevel="1" x14ac:dyDescent="0.25">
      <c r="A4653" s="194">
        <v>39575</v>
      </c>
      <c r="B4653" s="195">
        <v>1392.57</v>
      </c>
      <c r="C4653" s="196">
        <f t="shared" si="144"/>
        <v>0.98188625498850701</v>
      </c>
      <c r="D4653" s="198">
        <f t="shared" si="145"/>
        <v>-1.8113745011492988E-2</v>
      </c>
    </row>
    <row r="4654" spans="1:4" outlineLevel="1" x14ac:dyDescent="0.25">
      <c r="A4654" s="194">
        <v>39576</v>
      </c>
      <c r="B4654" s="195">
        <v>1397.68</v>
      </c>
      <c r="C4654" s="196">
        <f t="shared" si="144"/>
        <v>1.0036694744249841</v>
      </c>
      <c r="D4654" s="198">
        <f t="shared" si="145"/>
        <v>3.6694744249841094E-3</v>
      </c>
    </row>
    <row r="4655" spans="1:4" outlineLevel="1" x14ac:dyDescent="0.25">
      <c r="A4655" s="194">
        <v>39577</v>
      </c>
      <c r="B4655" s="195">
        <v>1388.28</v>
      </c>
      <c r="C4655" s="196">
        <f t="shared" si="144"/>
        <v>0.99327456928624569</v>
      </c>
      <c r="D4655" s="198">
        <f t="shared" si="145"/>
        <v>-6.7254307137543101E-3</v>
      </c>
    </row>
    <row r="4656" spans="1:4" outlineLevel="1" x14ac:dyDescent="0.25">
      <c r="A4656" s="194">
        <v>39580</v>
      </c>
      <c r="B4656" s="195">
        <v>1403.58</v>
      </c>
      <c r="C4656" s="196">
        <f t="shared" si="144"/>
        <v>1.0110208315325437</v>
      </c>
      <c r="D4656" s="198">
        <f t="shared" si="145"/>
        <v>1.102083153254374E-2</v>
      </c>
    </row>
    <row r="4657" spans="1:4" outlineLevel="1" x14ac:dyDescent="0.25">
      <c r="A4657" s="194">
        <v>39581</v>
      </c>
      <c r="B4657" s="195">
        <v>1403.04</v>
      </c>
      <c r="C4657" s="196">
        <f t="shared" si="144"/>
        <v>0.99961526952507163</v>
      </c>
      <c r="D4657" s="198">
        <f t="shared" si="145"/>
        <v>-3.847304749283742E-4</v>
      </c>
    </row>
    <row r="4658" spans="1:4" outlineLevel="1" x14ac:dyDescent="0.25">
      <c r="A4658" s="194">
        <v>39582</v>
      </c>
      <c r="B4658" s="195">
        <v>1408.66</v>
      </c>
      <c r="C4658" s="196">
        <f t="shared" si="144"/>
        <v>1.0040055878663474</v>
      </c>
      <c r="D4658" s="198">
        <f t="shared" si="145"/>
        <v>4.0055878663474154E-3</v>
      </c>
    </row>
    <row r="4659" spans="1:4" outlineLevel="1" x14ac:dyDescent="0.25">
      <c r="A4659" s="194">
        <v>39583</v>
      </c>
      <c r="B4659" s="195">
        <v>1423.57</v>
      </c>
      <c r="C4659" s="196">
        <f t="shared" si="144"/>
        <v>1.0105845271392671</v>
      </c>
      <c r="D4659" s="198">
        <f t="shared" si="145"/>
        <v>1.0584527139267053E-2</v>
      </c>
    </row>
    <row r="4660" spans="1:4" outlineLevel="1" x14ac:dyDescent="0.25">
      <c r="A4660" s="194">
        <v>39584</v>
      </c>
      <c r="B4660" s="195">
        <v>1425.35</v>
      </c>
      <c r="C4660" s="196">
        <f t="shared" si="144"/>
        <v>1.0012503775718791</v>
      </c>
      <c r="D4660" s="198">
        <f t="shared" si="145"/>
        <v>1.2503775718790688E-3</v>
      </c>
    </row>
    <row r="4661" spans="1:4" outlineLevel="1" x14ac:dyDescent="0.25">
      <c r="A4661" s="194">
        <v>39587</v>
      </c>
      <c r="B4661" s="195">
        <v>1426.63</v>
      </c>
      <c r="C4661" s="196">
        <f t="shared" si="144"/>
        <v>1.0008980250464798</v>
      </c>
      <c r="D4661" s="198">
        <f t="shared" si="145"/>
        <v>8.9802504647984449E-4</v>
      </c>
    </row>
    <row r="4662" spans="1:4" outlineLevel="1" x14ac:dyDescent="0.25">
      <c r="A4662" s="194">
        <v>39588</v>
      </c>
      <c r="B4662" s="195">
        <v>1413.4</v>
      </c>
      <c r="C4662" s="196">
        <f t="shared" si="144"/>
        <v>0.9907263971737591</v>
      </c>
      <c r="D4662" s="198">
        <f t="shared" si="145"/>
        <v>-9.2736028262409009E-3</v>
      </c>
    </row>
    <row r="4663" spans="1:4" outlineLevel="1" x14ac:dyDescent="0.25">
      <c r="A4663" s="194">
        <v>39589</v>
      </c>
      <c r="B4663" s="195">
        <v>1390.71</v>
      </c>
      <c r="C4663" s="196">
        <f t="shared" si="144"/>
        <v>0.98394651195698313</v>
      </c>
      <c r="D4663" s="198">
        <f t="shared" si="145"/>
        <v>-1.6053488043016872E-2</v>
      </c>
    </row>
    <row r="4664" spans="1:4" outlineLevel="1" x14ac:dyDescent="0.25">
      <c r="A4664" s="194">
        <v>39590</v>
      </c>
      <c r="B4664" s="195">
        <v>1394.35</v>
      </c>
      <c r="C4664" s="196">
        <f t="shared" si="144"/>
        <v>1.0026173681069381</v>
      </c>
      <c r="D4664" s="198">
        <f t="shared" si="145"/>
        <v>2.6173681069381338E-3</v>
      </c>
    </row>
    <row r="4665" spans="1:4" outlineLevel="1" x14ac:dyDescent="0.25">
      <c r="A4665" s="194">
        <v>39591</v>
      </c>
      <c r="B4665" s="195">
        <v>1375.93</v>
      </c>
      <c r="C4665" s="196">
        <f t="shared" si="144"/>
        <v>0.98678954351489956</v>
      </c>
      <c r="D4665" s="198">
        <f t="shared" si="145"/>
        <v>-1.3210456485100441E-2</v>
      </c>
    </row>
    <row r="4666" spans="1:4" outlineLevel="1" x14ac:dyDescent="0.25">
      <c r="A4666" s="194">
        <v>39595</v>
      </c>
      <c r="B4666" s="195">
        <v>1385.35</v>
      </c>
      <c r="C4666" s="196">
        <f t="shared" si="144"/>
        <v>1.0068462785170755</v>
      </c>
      <c r="D4666" s="198">
        <f t="shared" si="145"/>
        <v>6.8462785170755325E-3</v>
      </c>
    </row>
    <row r="4667" spans="1:4" outlineLevel="1" x14ac:dyDescent="0.25">
      <c r="A4667" s="194">
        <v>39596</v>
      </c>
      <c r="B4667" s="195">
        <v>1390.84</v>
      </c>
      <c r="C4667" s="196">
        <f t="shared" si="144"/>
        <v>1.003962897462735</v>
      </c>
      <c r="D4667" s="198">
        <f t="shared" si="145"/>
        <v>3.9628974627350377E-3</v>
      </c>
    </row>
    <row r="4668" spans="1:4" outlineLevel="1" x14ac:dyDescent="0.25">
      <c r="A4668" s="194">
        <v>39597</v>
      </c>
      <c r="B4668" s="195">
        <v>1398.26</v>
      </c>
      <c r="C4668" s="196">
        <f t="shared" si="144"/>
        <v>1.0053349055247189</v>
      </c>
      <c r="D4668" s="198">
        <f t="shared" si="145"/>
        <v>5.3349055247189359E-3</v>
      </c>
    </row>
    <row r="4669" spans="1:4" outlineLevel="1" x14ac:dyDescent="0.25">
      <c r="A4669" s="194">
        <v>39598</v>
      </c>
      <c r="B4669" s="195">
        <v>1400.38</v>
      </c>
      <c r="C4669" s="196">
        <f t="shared" si="144"/>
        <v>1.0015161700971207</v>
      </c>
      <c r="D4669" s="198">
        <f t="shared" si="145"/>
        <v>1.5161700971206837E-3</v>
      </c>
    </row>
    <row r="4670" spans="1:4" outlineLevel="1" x14ac:dyDescent="0.25">
      <c r="A4670" s="194">
        <v>39601</v>
      </c>
      <c r="B4670" s="195">
        <v>1385.67</v>
      </c>
      <c r="C4670" s="196">
        <f t="shared" si="144"/>
        <v>0.98949570830774503</v>
      </c>
      <c r="D4670" s="198">
        <f t="shared" si="145"/>
        <v>-1.0504291692254974E-2</v>
      </c>
    </row>
    <row r="4671" spans="1:4" outlineLevel="1" x14ac:dyDescent="0.25">
      <c r="A4671" s="194">
        <v>39602</v>
      </c>
      <c r="B4671" s="195">
        <v>1377.65</v>
      </c>
      <c r="C4671" s="196">
        <f t="shared" si="144"/>
        <v>0.99421218616265061</v>
      </c>
      <c r="D4671" s="198">
        <f t="shared" si="145"/>
        <v>-5.787813837349387E-3</v>
      </c>
    </row>
    <row r="4672" spans="1:4" outlineLevel="1" x14ac:dyDescent="0.25">
      <c r="A4672" s="194">
        <v>39603</v>
      </c>
      <c r="B4672" s="195">
        <v>1377.2</v>
      </c>
      <c r="C4672" s="196">
        <f t="shared" si="144"/>
        <v>0.99967335680325187</v>
      </c>
      <c r="D4672" s="198">
        <f t="shared" si="145"/>
        <v>-3.2664319674813314E-4</v>
      </c>
    </row>
    <row r="4673" spans="1:4" outlineLevel="1" x14ac:dyDescent="0.25">
      <c r="A4673" s="194">
        <v>39604</v>
      </c>
      <c r="B4673" s="195">
        <v>1404.05</v>
      </c>
      <c r="C4673" s="196">
        <f t="shared" si="144"/>
        <v>1.0194960790008714</v>
      </c>
      <c r="D4673" s="198">
        <f t="shared" si="145"/>
        <v>1.9496079000871358E-2</v>
      </c>
    </row>
    <row r="4674" spans="1:4" outlineLevel="1" x14ac:dyDescent="0.25">
      <c r="A4674" s="194">
        <v>39605</v>
      </c>
      <c r="B4674" s="195">
        <v>1360.68</v>
      </c>
      <c r="C4674" s="196">
        <f t="shared" si="144"/>
        <v>0.96911078665289707</v>
      </c>
      <c r="D4674" s="198">
        <f t="shared" si="145"/>
        <v>-3.0889213347102928E-2</v>
      </c>
    </row>
    <row r="4675" spans="1:4" outlineLevel="1" x14ac:dyDescent="0.25">
      <c r="A4675" s="194">
        <v>39608</v>
      </c>
      <c r="B4675" s="195">
        <v>1361.76</v>
      </c>
      <c r="C4675" s="196">
        <f t="shared" si="144"/>
        <v>1.0007937207866655</v>
      </c>
      <c r="D4675" s="198">
        <f t="shared" si="145"/>
        <v>7.9372078666550827E-4</v>
      </c>
    </row>
    <row r="4676" spans="1:4" outlineLevel="1" x14ac:dyDescent="0.25">
      <c r="A4676" s="194">
        <v>39609</v>
      </c>
      <c r="B4676" s="195">
        <v>1358.44</v>
      </c>
      <c r="C4676" s="196">
        <f t="shared" si="144"/>
        <v>0.9975619786159089</v>
      </c>
      <c r="D4676" s="198">
        <f t="shared" si="145"/>
        <v>-2.4380213840911047E-3</v>
      </c>
    </row>
    <row r="4677" spans="1:4" outlineLevel="1" x14ac:dyDescent="0.25">
      <c r="A4677" s="194">
        <v>39610</v>
      </c>
      <c r="B4677" s="195">
        <v>1335.49</v>
      </c>
      <c r="C4677" s="196">
        <f t="shared" si="144"/>
        <v>0.98310562115367628</v>
      </c>
      <c r="D4677" s="198">
        <f t="shared" si="145"/>
        <v>-1.6894378846323721E-2</v>
      </c>
    </row>
    <row r="4678" spans="1:4" outlineLevel="1" x14ac:dyDescent="0.25">
      <c r="A4678" s="194">
        <v>39611</v>
      </c>
      <c r="B4678" s="195">
        <v>1339.87</v>
      </c>
      <c r="C4678" s="196">
        <f t="shared" si="144"/>
        <v>1.0032796950931866</v>
      </c>
      <c r="D4678" s="198">
        <f t="shared" si="145"/>
        <v>3.2796950931865965E-3</v>
      </c>
    </row>
    <row r="4679" spans="1:4" outlineLevel="1" x14ac:dyDescent="0.25">
      <c r="A4679" s="194">
        <v>39612</v>
      </c>
      <c r="B4679" s="195">
        <v>1360.03</v>
      </c>
      <c r="C4679" s="196">
        <f t="shared" si="144"/>
        <v>1.0150462358288492</v>
      </c>
      <c r="D4679" s="198">
        <f t="shared" si="145"/>
        <v>1.504623582884923E-2</v>
      </c>
    </row>
    <row r="4680" spans="1:4" outlineLevel="1" x14ac:dyDescent="0.25">
      <c r="A4680" s="194">
        <v>39615</v>
      </c>
      <c r="B4680" s="195">
        <v>1360.14</v>
      </c>
      <c r="C4680" s="196">
        <f t="shared" si="144"/>
        <v>1.0000808805688111</v>
      </c>
      <c r="D4680" s="198">
        <f t="shared" si="145"/>
        <v>8.0880568811059206E-5</v>
      </c>
    </row>
    <row r="4681" spans="1:4" outlineLevel="1" x14ac:dyDescent="0.25">
      <c r="A4681" s="194">
        <v>39616</v>
      </c>
      <c r="B4681" s="195">
        <v>1350.93</v>
      </c>
      <c r="C4681" s="196">
        <f t="shared" si="144"/>
        <v>0.99322863822841767</v>
      </c>
      <c r="D4681" s="198">
        <f t="shared" si="145"/>
        <v>-6.7713617715823293E-3</v>
      </c>
    </row>
    <row r="4682" spans="1:4" outlineLevel="1" x14ac:dyDescent="0.25">
      <c r="A4682" s="194">
        <v>39617</v>
      </c>
      <c r="B4682" s="195">
        <v>1337.81</v>
      </c>
      <c r="C4682" s="196">
        <f t="shared" si="144"/>
        <v>0.99028817185198337</v>
      </c>
      <c r="D4682" s="198">
        <f t="shared" si="145"/>
        <v>-9.7118281480166324E-3</v>
      </c>
    </row>
    <row r="4683" spans="1:4" outlineLevel="1" x14ac:dyDescent="0.25">
      <c r="A4683" s="194">
        <v>39618</v>
      </c>
      <c r="B4683" s="195">
        <v>1342.83</v>
      </c>
      <c r="C4683" s="196">
        <f t="shared" si="144"/>
        <v>1.0037524013125929</v>
      </c>
      <c r="D4683" s="198">
        <f t="shared" si="145"/>
        <v>3.7524013125929123E-3</v>
      </c>
    </row>
    <row r="4684" spans="1:4" outlineLevel="1" x14ac:dyDescent="0.25">
      <c r="A4684" s="194">
        <v>39619</v>
      </c>
      <c r="B4684" s="195">
        <v>1317.93</v>
      </c>
      <c r="C4684" s="196">
        <f t="shared" si="144"/>
        <v>0.98145707200464705</v>
      </c>
      <c r="D4684" s="198">
        <f t="shared" si="145"/>
        <v>-1.8542927995352954E-2</v>
      </c>
    </row>
    <row r="4685" spans="1:4" outlineLevel="1" x14ac:dyDescent="0.25">
      <c r="A4685" s="194">
        <v>39622</v>
      </c>
      <c r="B4685" s="195">
        <v>1318</v>
      </c>
      <c r="C4685" s="196">
        <f t="shared" si="144"/>
        <v>1.0000531135948039</v>
      </c>
      <c r="D4685" s="198">
        <f t="shared" si="145"/>
        <v>5.3113594803866349E-5</v>
      </c>
    </row>
    <row r="4686" spans="1:4" outlineLevel="1" x14ac:dyDescent="0.25">
      <c r="A4686" s="194">
        <v>39623</v>
      </c>
      <c r="B4686" s="195">
        <v>1314.29</v>
      </c>
      <c r="C4686" s="196">
        <f t="shared" si="144"/>
        <v>0.99718512898330802</v>
      </c>
      <c r="D4686" s="198">
        <f t="shared" si="145"/>
        <v>-2.8148710166919777E-3</v>
      </c>
    </row>
    <row r="4687" spans="1:4" outlineLevel="1" x14ac:dyDescent="0.25">
      <c r="A4687" s="194">
        <v>39624</v>
      </c>
      <c r="B4687" s="195">
        <v>1321.97</v>
      </c>
      <c r="C4687" s="196">
        <f t="shared" si="144"/>
        <v>1.0058434592061114</v>
      </c>
      <c r="D4687" s="198">
        <f t="shared" si="145"/>
        <v>5.843459206111401E-3</v>
      </c>
    </row>
    <row r="4688" spans="1:4" outlineLevel="1" x14ac:dyDescent="0.25">
      <c r="A4688" s="194">
        <v>39625</v>
      </c>
      <c r="B4688" s="195">
        <v>1283.1500000000001</v>
      </c>
      <c r="C4688" s="196">
        <f t="shared" si="144"/>
        <v>0.97063473452498927</v>
      </c>
      <c r="D4688" s="198">
        <f t="shared" si="145"/>
        <v>-2.9365265475010727E-2</v>
      </c>
    </row>
    <row r="4689" spans="1:4" outlineLevel="1" x14ac:dyDescent="0.25">
      <c r="A4689" s="194">
        <v>39626</v>
      </c>
      <c r="B4689" s="195">
        <v>1278.3800000000001</v>
      </c>
      <c r="C4689" s="196">
        <f t="shared" si="144"/>
        <v>0.99628258582394891</v>
      </c>
      <c r="D4689" s="198">
        <f t="shared" si="145"/>
        <v>-3.7174141760510926E-3</v>
      </c>
    </row>
    <row r="4690" spans="1:4" outlineLevel="1" x14ac:dyDescent="0.25">
      <c r="A4690" s="194">
        <v>39629</v>
      </c>
      <c r="B4690" s="195">
        <v>1280</v>
      </c>
      <c r="C4690" s="196">
        <f t="shared" si="144"/>
        <v>1.0012672288364961</v>
      </c>
      <c r="D4690" s="198">
        <f t="shared" si="145"/>
        <v>1.2672288364961037E-3</v>
      </c>
    </row>
    <row r="4691" spans="1:4" outlineLevel="1" x14ac:dyDescent="0.25">
      <c r="A4691" s="194">
        <v>39630</v>
      </c>
      <c r="B4691" s="195">
        <v>1284.9100000000001</v>
      </c>
      <c r="C4691" s="196">
        <f t="shared" si="144"/>
        <v>1.0038359375000001</v>
      </c>
      <c r="D4691" s="198">
        <f t="shared" si="145"/>
        <v>3.8359375000001084E-3</v>
      </c>
    </row>
    <row r="4692" spans="1:4" outlineLevel="1" x14ac:dyDescent="0.25">
      <c r="A4692" s="194">
        <v>39631</v>
      </c>
      <c r="B4692" s="195">
        <v>1261.52</v>
      </c>
      <c r="C4692" s="196">
        <f t="shared" si="144"/>
        <v>0.98179639040866673</v>
      </c>
      <c r="D4692" s="198">
        <f t="shared" si="145"/>
        <v>-1.820360959133327E-2</v>
      </c>
    </row>
    <row r="4693" spans="1:4" outlineLevel="1" x14ac:dyDescent="0.25">
      <c r="A4693" s="194">
        <v>39632</v>
      </c>
      <c r="B4693" s="195">
        <v>1262.9000000000001</v>
      </c>
      <c r="C4693" s="196">
        <f t="shared" si="144"/>
        <v>1.0010939184475871</v>
      </c>
      <c r="D4693" s="198">
        <f t="shared" si="145"/>
        <v>1.0939184475871055E-3</v>
      </c>
    </row>
    <row r="4694" spans="1:4" outlineLevel="1" x14ac:dyDescent="0.25">
      <c r="A4694" s="194">
        <v>39636</v>
      </c>
      <c r="B4694" s="195">
        <v>1252.31</v>
      </c>
      <c r="C4694" s="196">
        <f t="shared" si="144"/>
        <v>0.99161453796816834</v>
      </c>
      <c r="D4694" s="198">
        <f t="shared" si="145"/>
        <v>-8.3854620318316586E-3</v>
      </c>
    </row>
    <row r="4695" spans="1:4" outlineLevel="1" x14ac:dyDescent="0.25">
      <c r="A4695" s="194">
        <v>39637</v>
      </c>
      <c r="B4695" s="195">
        <v>1273.7</v>
      </c>
      <c r="C4695" s="196">
        <f t="shared" si="144"/>
        <v>1.0170804353554632</v>
      </c>
      <c r="D4695" s="198">
        <f t="shared" si="145"/>
        <v>1.7080435355463219E-2</v>
      </c>
    </row>
    <row r="4696" spans="1:4" outlineLevel="1" x14ac:dyDescent="0.25">
      <c r="A4696" s="194">
        <v>39638</v>
      </c>
      <c r="B4696" s="195">
        <v>1244.69</v>
      </c>
      <c r="C4696" s="196">
        <f t="shared" si="144"/>
        <v>0.97722383606814789</v>
      </c>
      <c r="D4696" s="198">
        <f t="shared" si="145"/>
        <v>-2.2776163931852111E-2</v>
      </c>
    </row>
    <row r="4697" spans="1:4" outlineLevel="1" x14ac:dyDescent="0.25">
      <c r="A4697" s="194">
        <v>39639</v>
      </c>
      <c r="B4697" s="195">
        <v>1253.3900000000001</v>
      </c>
      <c r="C4697" s="196">
        <f t="shared" si="144"/>
        <v>1.0069896922125188</v>
      </c>
      <c r="D4697" s="198">
        <f t="shared" si="145"/>
        <v>6.9896922125187722E-3</v>
      </c>
    </row>
    <row r="4698" spans="1:4" outlineLevel="1" x14ac:dyDescent="0.25">
      <c r="A4698" s="194">
        <v>39640</v>
      </c>
      <c r="B4698" s="195">
        <v>1239.49</v>
      </c>
      <c r="C4698" s="196">
        <f t="shared" si="144"/>
        <v>0.98891007587422897</v>
      </c>
      <c r="D4698" s="198">
        <f t="shared" si="145"/>
        <v>-1.1089924125771033E-2</v>
      </c>
    </row>
    <row r="4699" spans="1:4" outlineLevel="1" x14ac:dyDescent="0.25">
      <c r="A4699" s="194">
        <v>39643</v>
      </c>
      <c r="B4699" s="195">
        <v>1228.3</v>
      </c>
      <c r="C4699" s="196">
        <f t="shared" si="144"/>
        <v>0.99097209336097902</v>
      </c>
      <c r="D4699" s="198">
        <f t="shared" si="145"/>
        <v>-9.0279066390209772E-3</v>
      </c>
    </row>
    <row r="4700" spans="1:4" outlineLevel="1" x14ac:dyDescent="0.25">
      <c r="A4700" s="194">
        <v>39644</v>
      </c>
      <c r="B4700" s="195">
        <v>1214.9100000000001</v>
      </c>
      <c r="C4700" s="196">
        <f t="shared" si="144"/>
        <v>0.98909875437596684</v>
      </c>
      <c r="D4700" s="198">
        <f t="shared" si="145"/>
        <v>-1.0901245624033162E-2</v>
      </c>
    </row>
    <row r="4701" spans="1:4" outlineLevel="1" x14ac:dyDescent="0.25">
      <c r="A4701" s="194">
        <v>39645</v>
      </c>
      <c r="B4701" s="195">
        <v>1245.3599999999999</v>
      </c>
      <c r="C4701" s="196">
        <f t="shared" ref="C4701:C4764" si="146">B4701/B4700</f>
        <v>1.0250635849569103</v>
      </c>
      <c r="D4701" s="198">
        <f t="shared" ref="D4701:D4764" si="147">C4701-1</f>
        <v>2.5063584956910301E-2</v>
      </c>
    </row>
    <row r="4702" spans="1:4" outlineLevel="1" x14ac:dyDescent="0.25">
      <c r="A4702" s="194">
        <v>39646</v>
      </c>
      <c r="B4702" s="195">
        <v>1260.32</v>
      </c>
      <c r="C4702" s="196">
        <f t="shared" si="146"/>
        <v>1.0120125907368152</v>
      </c>
      <c r="D4702" s="198">
        <f t="shared" si="147"/>
        <v>1.2012590736815154E-2</v>
      </c>
    </row>
    <row r="4703" spans="1:4" outlineLevel="1" x14ac:dyDescent="0.25">
      <c r="A4703" s="194">
        <v>39647</v>
      </c>
      <c r="B4703" s="195">
        <v>1260.68</v>
      </c>
      <c r="C4703" s="196">
        <f t="shared" si="146"/>
        <v>1.00028564174178</v>
      </c>
      <c r="D4703" s="198">
        <f t="shared" si="147"/>
        <v>2.8564174178002943E-4</v>
      </c>
    </row>
    <row r="4704" spans="1:4" outlineLevel="1" x14ac:dyDescent="0.25">
      <c r="A4704" s="194">
        <v>39650</v>
      </c>
      <c r="B4704" s="195">
        <v>1260</v>
      </c>
      <c r="C4704" s="196">
        <f t="shared" si="146"/>
        <v>0.99946060856045937</v>
      </c>
      <c r="D4704" s="198">
        <f t="shared" si="147"/>
        <v>-5.3939143954062629E-4</v>
      </c>
    </row>
    <row r="4705" spans="1:4" outlineLevel="1" x14ac:dyDescent="0.25">
      <c r="A4705" s="194">
        <v>39651</v>
      </c>
      <c r="B4705" s="195">
        <v>1277</v>
      </c>
      <c r="C4705" s="196">
        <f t="shared" si="146"/>
        <v>1.0134920634920634</v>
      </c>
      <c r="D4705" s="198">
        <f t="shared" si="147"/>
        <v>1.3492063492063444E-2</v>
      </c>
    </row>
    <row r="4706" spans="1:4" outlineLevel="1" x14ac:dyDescent="0.25">
      <c r="A4706" s="194">
        <v>39652</v>
      </c>
      <c r="B4706" s="195">
        <v>1282.19</v>
      </c>
      <c r="C4706" s="196">
        <f t="shared" si="146"/>
        <v>1.004064212999217</v>
      </c>
      <c r="D4706" s="198">
        <f t="shared" si="147"/>
        <v>4.0642129992169984E-3</v>
      </c>
    </row>
    <row r="4707" spans="1:4" outlineLevel="1" x14ac:dyDescent="0.25">
      <c r="A4707" s="194">
        <v>39653</v>
      </c>
      <c r="B4707" s="195">
        <v>1252.54</v>
      </c>
      <c r="C4707" s="196">
        <f t="shared" si="146"/>
        <v>0.97687550207067586</v>
      </c>
      <c r="D4707" s="198">
        <f t="shared" si="147"/>
        <v>-2.3124497929324139E-2</v>
      </c>
    </row>
    <row r="4708" spans="1:4" outlineLevel="1" x14ac:dyDescent="0.25">
      <c r="A4708" s="194">
        <v>39654</v>
      </c>
      <c r="B4708" s="195">
        <v>1257.76</v>
      </c>
      <c r="C4708" s="196">
        <f t="shared" si="146"/>
        <v>1.0041675315758378</v>
      </c>
      <c r="D4708" s="198">
        <f t="shared" si="147"/>
        <v>4.167531575837824E-3</v>
      </c>
    </row>
    <row r="4709" spans="1:4" outlineLevel="1" x14ac:dyDescent="0.25">
      <c r="A4709" s="194">
        <v>39657</v>
      </c>
      <c r="B4709" s="195">
        <v>1234.3699999999999</v>
      </c>
      <c r="C4709" s="196">
        <f t="shared" si="146"/>
        <v>0.98140344739854968</v>
      </c>
      <c r="D4709" s="198">
        <f t="shared" si="147"/>
        <v>-1.8596552601450322E-2</v>
      </c>
    </row>
    <row r="4710" spans="1:4" outlineLevel="1" x14ac:dyDescent="0.25">
      <c r="A4710" s="194">
        <v>39658</v>
      </c>
      <c r="B4710" s="195">
        <v>1263.2</v>
      </c>
      <c r="C4710" s="196">
        <f t="shared" si="146"/>
        <v>1.0233560439738492</v>
      </c>
      <c r="D4710" s="198">
        <f t="shared" si="147"/>
        <v>2.3356043973849161E-2</v>
      </c>
    </row>
    <row r="4711" spans="1:4" outlineLevel="1" x14ac:dyDescent="0.25">
      <c r="A4711" s="194">
        <v>39659</v>
      </c>
      <c r="B4711" s="195">
        <v>1284.26</v>
      </c>
      <c r="C4711" s="196">
        <f t="shared" si="146"/>
        <v>1.0166719442685244</v>
      </c>
      <c r="D4711" s="198">
        <f t="shared" si="147"/>
        <v>1.6671944268524364E-2</v>
      </c>
    </row>
    <row r="4712" spans="1:4" outlineLevel="1" x14ac:dyDescent="0.25">
      <c r="A4712" s="194">
        <v>39660</v>
      </c>
      <c r="B4712" s="195">
        <v>1267.3800000000001</v>
      </c>
      <c r="C4712" s="196">
        <f t="shared" si="146"/>
        <v>0.98685624406272887</v>
      </c>
      <c r="D4712" s="198">
        <f t="shared" si="147"/>
        <v>-1.3143755937271129E-2</v>
      </c>
    </row>
    <row r="4713" spans="1:4" outlineLevel="1" x14ac:dyDescent="0.25">
      <c r="A4713" s="194">
        <v>39661</v>
      </c>
      <c r="B4713" s="195">
        <v>1260.31</v>
      </c>
      <c r="C4713" s="196">
        <f t="shared" si="146"/>
        <v>0.99442156259369707</v>
      </c>
      <c r="D4713" s="198">
        <f t="shared" si="147"/>
        <v>-5.5784374063029274E-3</v>
      </c>
    </row>
    <row r="4714" spans="1:4" outlineLevel="1" x14ac:dyDescent="0.25">
      <c r="A4714" s="194">
        <v>39664</v>
      </c>
      <c r="B4714" s="195">
        <v>1249.01</v>
      </c>
      <c r="C4714" s="196">
        <f t="shared" si="146"/>
        <v>0.9910339519641993</v>
      </c>
      <c r="D4714" s="198">
        <f t="shared" si="147"/>
        <v>-8.9660480358007E-3</v>
      </c>
    </row>
    <row r="4715" spans="1:4" outlineLevel="1" x14ac:dyDescent="0.25">
      <c r="A4715" s="194">
        <v>39665</v>
      </c>
      <c r="B4715" s="195">
        <v>1284.8800000000001</v>
      </c>
      <c r="C4715" s="196">
        <f t="shared" si="146"/>
        <v>1.0287187452462352</v>
      </c>
      <c r="D4715" s="198">
        <f t="shared" si="147"/>
        <v>2.8718745246235189E-2</v>
      </c>
    </row>
    <row r="4716" spans="1:4" outlineLevel="1" x14ac:dyDescent="0.25">
      <c r="A4716" s="194">
        <v>39666</v>
      </c>
      <c r="B4716" s="195">
        <v>1289.19</v>
      </c>
      <c r="C4716" s="196">
        <f t="shared" si="146"/>
        <v>1.0033543988543676</v>
      </c>
      <c r="D4716" s="198">
        <f t="shared" si="147"/>
        <v>3.3543988543676129E-3</v>
      </c>
    </row>
    <row r="4717" spans="1:4" outlineLevel="1" x14ac:dyDescent="0.25">
      <c r="A4717" s="194">
        <v>39667</v>
      </c>
      <c r="B4717" s="195">
        <v>1266.07</v>
      </c>
      <c r="C4717" s="196">
        <f t="shared" si="146"/>
        <v>0.98206625865853747</v>
      </c>
      <c r="D4717" s="198">
        <f t="shared" si="147"/>
        <v>-1.7933741341462528E-2</v>
      </c>
    </row>
    <row r="4718" spans="1:4" outlineLevel="1" x14ac:dyDescent="0.25">
      <c r="A4718" s="194">
        <v>39668</v>
      </c>
      <c r="B4718" s="195">
        <v>1296.32</v>
      </c>
      <c r="C4718" s="196">
        <f t="shared" si="146"/>
        <v>1.0238928337295725</v>
      </c>
      <c r="D4718" s="198">
        <f t="shared" si="147"/>
        <v>2.3892833729572516E-2</v>
      </c>
    </row>
    <row r="4719" spans="1:4" outlineLevel="1" x14ac:dyDescent="0.25">
      <c r="A4719" s="194">
        <v>39671</v>
      </c>
      <c r="B4719" s="195">
        <v>1305.32</v>
      </c>
      <c r="C4719" s="196">
        <f t="shared" si="146"/>
        <v>1.0069427301900766</v>
      </c>
      <c r="D4719" s="198">
        <f t="shared" si="147"/>
        <v>6.9427301900766292E-3</v>
      </c>
    </row>
    <row r="4720" spans="1:4" outlineLevel="1" x14ac:dyDescent="0.25">
      <c r="A4720" s="194">
        <v>39672</v>
      </c>
      <c r="B4720" s="195">
        <v>1289.5899999999999</v>
      </c>
      <c r="C4720" s="196">
        <f t="shared" si="146"/>
        <v>0.98794931511047102</v>
      </c>
      <c r="D4720" s="198">
        <f t="shared" si="147"/>
        <v>-1.2050684889528984E-2</v>
      </c>
    </row>
    <row r="4721" spans="1:4" outlineLevel="1" x14ac:dyDescent="0.25">
      <c r="A4721" s="194">
        <v>39673</v>
      </c>
      <c r="B4721" s="195">
        <v>1285.83</v>
      </c>
      <c r="C4721" s="196">
        <f t="shared" si="146"/>
        <v>0.99708434463666751</v>
      </c>
      <c r="D4721" s="198">
        <f t="shared" si="147"/>
        <v>-2.9156553633324922E-3</v>
      </c>
    </row>
    <row r="4722" spans="1:4" outlineLevel="1" x14ac:dyDescent="0.25">
      <c r="A4722" s="194">
        <v>39674</v>
      </c>
      <c r="B4722" s="195">
        <v>1292.93</v>
      </c>
      <c r="C4722" s="196">
        <f t="shared" si="146"/>
        <v>1.0055217252669484</v>
      </c>
      <c r="D4722" s="198">
        <f t="shared" si="147"/>
        <v>5.5217252669483852E-3</v>
      </c>
    </row>
    <row r="4723" spans="1:4" outlineLevel="1" x14ac:dyDescent="0.25">
      <c r="A4723" s="194">
        <v>39675</v>
      </c>
      <c r="B4723" s="195">
        <v>1298.2</v>
      </c>
      <c r="C4723" s="196">
        <f t="shared" si="146"/>
        <v>1.0040760133959301</v>
      </c>
      <c r="D4723" s="198">
        <f t="shared" si="147"/>
        <v>4.0760133959301115E-3</v>
      </c>
    </row>
    <row r="4724" spans="1:4" outlineLevel="1" x14ac:dyDescent="0.25">
      <c r="A4724" s="194">
        <v>39678</v>
      </c>
      <c r="B4724" s="195">
        <v>1278.5999999999999</v>
      </c>
      <c r="C4724" s="196">
        <f t="shared" si="146"/>
        <v>0.98490217223848397</v>
      </c>
      <c r="D4724" s="198">
        <f t="shared" si="147"/>
        <v>-1.5097827761516025E-2</v>
      </c>
    </row>
    <row r="4725" spans="1:4" outlineLevel="1" x14ac:dyDescent="0.25">
      <c r="A4725" s="194">
        <v>39679</v>
      </c>
      <c r="B4725" s="195">
        <v>1266.69</v>
      </c>
      <c r="C4725" s="196">
        <f t="shared" si="146"/>
        <v>0.99068512435476308</v>
      </c>
      <c r="D4725" s="198">
        <f t="shared" si="147"/>
        <v>-9.3148756452369197E-3</v>
      </c>
    </row>
    <row r="4726" spans="1:4" outlineLevel="1" x14ac:dyDescent="0.25">
      <c r="A4726" s="194">
        <v>39680</v>
      </c>
      <c r="B4726" s="195">
        <v>1274.54</v>
      </c>
      <c r="C4726" s="196">
        <f t="shared" si="146"/>
        <v>1.0061972542611057</v>
      </c>
      <c r="D4726" s="198">
        <f t="shared" si="147"/>
        <v>6.1972542611057335E-3</v>
      </c>
    </row>
    <row r="4727" spans="1:4" outlineLevel="1" x14ac:dyDescent="0.25">
      <c r="A4727" s="194">
        <v>39681</v>
      </c>
      <c r="B4727" s="195">
        <v>1277.72</v>
      </c>
      <c r="C4727" s="196">
        <f t="shared" si="146"/>
        <v>1.0024950178103473</v>
      </c>
      <c r="D4727" s="198">
        <f t="shared" si="147"/>
        <v>2.4950178103473331E-3</v>
      </c>
    </row>
    <row r="4728" spans="1:4" outlineLevel="1" x14ac:dyDescent="0.25">
      <c r="A4728" s="194">
        <v>39682</v>
      </c>
      <c r="B4728" s="195">
        <v>1292.2</v>
      </c>
      <c r="C4728" s="196">
        <f t="shared" si="146"/>
        <v>1.0113326863475567</v>
      </c>
      <c r="D4728" s="198">
        <f t="shared" si="147"/>
        <v>1.1332686347556686E-2</v>
      </c>
    </row>
    <row r="4729" spans="1:4" outlineLevel="1" x14ac:dyDescent="0.25">
      <c r="A4729" s="194">
        <v>39685</v>
      </c>
      <c r="B4729" s="195">
        <v>1266.8399999999999</v>
      </c>
      <c r="C4729" s="196">
        <f t="shared" si="146"/>
        <v>0.9803745550224422</v>
      </c>
      <c r="D4729" s="198">
        <f t="shared" si="147"/>
        <v>-1.9625444977557804E-2</v>
      </c>
    </row>
    <row r="4730" spans="1:4" outlineLevel="1" x14ac:dyDescent="0.25">
      <c r="A4730" s="194">
        <v>39686</v>
      </c>
      <c r="B4730" s="195">
        <v>1271.51</v>
      </c>
      <c r="C4730" s="196">
        <f t="shared" si="146"/>
        <v>1.0036863376590572</v>
      </c>
      <c r="D4730" s="198">
        <f t="shared" si="147"/>
        <v>3.6863376590572372E-3</v>
      </c>
    </row>
    <row r="4731" spans="1:4" outlineLevel="1" x14ac:dyDescent="0.25">
      <c r="A4731" s="194">
        <v>39687</v>
      </c>
      <c r="B4731" s="195">
        <v>1281.6600000000001</v>
      </c>
      <c r="C4731" s="196">
        <f t="shared" si="146"/>
        <v>1.0079826348200172</v>
      </c>
      <c r="D4731" s="198">
        <f t="shared" si="147"/>
        <v>7.9826348200171537E-3</v>
      </c>
    </row>
    <row r="4732" spans="1:4" outlineLevel="1" x14ac:dyDescent="0.25">
      <c r="A4732" s="194">
        <v>39688</v>
      </c>
      <c r="B4732" s="195">
        <v>1300.68</v>
      </c>
      <c r="C4732" s="196">
        <f t="shared" si="146"/>
        <v>1.014840129207434</v>
      </c>
      <c r="D4732" s="198">
        <f t="shared" si="147"/>
        <v>1.484012920743405E-2</v>
      </c>
    </row>
    <row r="4733" spans="1:4" outlineLevel="1" x14ac:dyDescent="0.25">
      <c r="A4733" s="194">
        <v>39689</v>
      </c>
      <c r="B4733" s="195">
        <v>1282.83</v>
      </c>
      <c r="C4733" s="196">
        <f t="shared" si="146"/>
        <v>0.98627640926284699</v>
      </c>
      <c r="D4733" s="198">
        <f t="shared" si="147"/>
        <v>-1.3723590737153013E-2</v>
      </c>
    </row>
    <row r="4734" spans="1:4" outlineLevel="1" x14ac:dyDescent="0.25">
      <c r="A4734" s="194">
        <v>39693</v>
      </c>
      <c r="B4734" s="195">
        <v>1277.58</v>
      </c>
      <c r="C4734" s="196">
        <f t="shared" si="146"/>
        <v>0.99590748579312927</v>
      </c>
      <c r="D4734" s="198">
        <f t="shared" si="147"/>
        <v>-4.0925142068707343E-3</v>
      </c>
    </row>
    <row r="4735" spans="1:4" outlineLevel="1" x14ac:dyDescent="0.25">
      <c r="A4735" s="194">
        <v>39694</v>
      </c>
      <c r="B4735" s="195">
        <v>1274.98</v>
      </c>
      <c r="C4735" s="196">
        <f t="shared" si="146"/>
        <v>0.99796490239358793</v>
      </c>
      <c r="D4735" s="198">
        <f t="shared" si="147"/>
        <v>-2.0350976064120729E-3</v>
      </c>
    </row>
    <row r="4736" spans="1:4" outlineLevel="1" x14ac:dyDescent="0.25">
      <c r="A4736" s="194">
        <v>39695</v>
      </c>
      <c r="B4736" s="195">
        <v>1236.83</v>
      </c>
      <c r="C4736" s="196">
        <f t="shared" si="146"/>
        <v>0.97007796200724705</v>
      </c>
      <c r="D4736" s="198">
        <f t="shared" si="147"/>
        <v>-2.9922037992752948E-2</v>
      </c>
    </row>
    <row r="4737" spans="1:4" outlineLevel="1" x14ac:dyDescent="0.25">
      <c r="A4737" s="194">
        <v>39696</v>
      </c>
      <c r="B4737" s="195">
        <v>1242.31</v>
      </c>
      <c r="C4737" s="196">
        <f t="shared" si="146"/>
        <v>1.0044306816619908</v>
      </c>
      <c r="D4737" s="198">
        <f t="shared" si="147"/>
        <v>4.4306816619907874E-3</v>
      </c>
    </row>
    <row r="4738" spans="1:4" outlineLevel="1" x14ac:dyDescent="0.25">
      <c r="A4738" s="194">
        <v>39699</v>
      </c>
      <c r="B4738" s="195">
        <v>1267.79</v>
      </c>
      <c r="C4738" s="196">
        <f t="shared" si="146"/>
        <v>1.0205101786188633</v>
      </c>
      <c r="D4738" s="198">
        <f t="shared" si="147"/>
        <v>2.0510178618863284E-2</v>
      </c>
    </row>
    <row r="4739" spans="1:4" outlineLevel="1" x14ac:dyDescent="0.25">
      <c r="A4739" s="194">
        <v>39700</v>
      </c>
      <c r="B4739" s="195">
        <v>1224.51</v>
      </c>
      <c r="C4739" s="196">
        <f t="shared" si="146"/>
        <v>0.96586185409255476</v>
      </c>
      <c r="D4739" s="198">
        <f t="shared" si="147"/>
        <v>-3.4138145907445239E-2</v>
      </c>
    </row>
    <row r="4740" spans="1:4" outlineLevel="1" x14ac:dyDescent="0.25">
      <c r="A4740" s="194">
        <v>39701</v>
      </c>
      <c r="B4740" s="195">
        <v>1232.04</v>
      </c>
      <c r="C4740" s="196">
        <f t="shared" si="146"/>
        <v>1.0061493985349241</v>
      </c>
      <c r="D4740" s="198">
        <f t="shared" si="147"/>
        <v>6.1493985349241331E-3</v>
      </c>
    </row>
    <row r="4741" spans="1:4" outlineLevel="1" x14ac:dyDescent="0.25">
      <c r="A4741" s="194">
        <v>39702</v>
      </c>
      <c r="B4741" s="195">
        <v>1249.05</v>
      </c>
      <c r="C4741" s="196">
        <f t="shared" si="146"/>
        <v>1.0138063699230544</v>
      </c>
      <c r="D4741" s="198">
        <f t="shared" si="147"/>
        <v>1.3806369923054396E-2</v>
      </c>
    </row>
    <row r="4742" spans="1:4" outlineLevel="1" x14ac:dyDescent="0.25">
      <c r="A4742" s="194">
        <v>39703</v>
      </c>
      <c r="B4742" s="195">
        <v>1251.7</v>
      </c>
      <c r="C4742" s="196">
        <f t="shared" si="146"/>
        <v>1.0021216124254435</v>
      </c>
      <c r="D4742" s="198">
        <f t="shared" si="147"/>
        <v>2.1216124254435087E-3</v>
      </c>
    </row>
    <row r="4743" spans="1:4" outlineLevel="1" x14ac:dyDescent="0.25">
      <c r="A4743" s="194">
        <v>39706</v>
      </c>
      <c r="B4743" s="195">
        <v>1192.7</v>
      </c>
      <c r="C4743" s="196">
        <f t="shared" si="146"/>
        <v>0.95286410481744832</v>
      </c>
      <c r="D4743" s="198">
        <f t="shared" si="147"/>
        <v>-4.7135895182551679E-2</v>
      </c>
    </row>
    <row r="4744" spans="1:4" outlineLevel="1" x14ac:dyDescent="0.25">
      <c r="A4744" s="194">
        <v>39707</v>
      </c>
      <c r="B4744" s="195">
        <v>1213.5999999999999</v>
      </c>
      <c r="C4744" s="196">
        <f t="shared" si="146"/>
        <v>1.0175232665381067</v>
      </c>
      <c r="D4744" s="198">
        <f t="shared" si="147"/>
        <v>1.7523266538106652E-2</v>
      </c>
    </row>
    <row r="4745" spans="1:4" outlineLevel="1" x14ac:dyDescent="0.25">
      <c r="A4745" s="194">
        <v>39708</v>
      </c>
      <c r="B4745" s="195">
        <v>1156.3900000000001</v>
      </c>
      <c r="C4745" s="196">
        <f t="shared" si="146"/>
        <v>0.95285926170072532</v>
      </c>
      <c r="D4745" s="198">
        <f t="shared" si="147"/>
        <v>-4.7140738299274676E-2</v>
      </c>
    </row>
    <row r="4746" spans="1:4" outlineLevel="1" x14ac:dyDescent="0.25">
      <c r="A4746" s="194">
        <v>39709</v>
      </c>
      <c r="B4746" s="195">
        <v>1206.51</v>
      </c>
      <c r="C4746" s="196">
        <f t="shared" si="146"/>
        <v>1.0433417791575506</v>
      </c>
      <c r="D4746" s="198">
        <f t="shared" si="147"/>
        <v>4.3341779157550553E-2</v>
      </c>
    </row>
    <row r="4747" spans="1:4" outlineLevel="1" x14ac:dyDescent="0.25">
      <c r="A4747" s="194">
        <v>39710</v>
      </c>
      <c r="B4747" s="195">
        <v>1255.08</v>
      </c>
      <c r="C4747" s="196">
        <f t="shared" si="146"/>
        <v>1.0402566079021309</v>
      </c>
      <c r="D4747" s="198">
        <f t="shared" si="147"/>
        <v>4.0256607902130925E-2</v>
      </c>
    </row>
    <row r="4748" spans="1:4" outlineLevel="1" x14ac:dyDescent="0.25">
      <c r="A4748" s="194">
        <v>39713</v>
      </c>
      <c r="B4748" s="195">
        <v>1207.0899999999999</v>
      </c>
      <c r="C4748" s="196">
        <f t="shared" si="146"/>
        <v>0.96176339356853746</v>
      </c>
      <c r="D4748" s="198">
        <f t="shared" si="147"/>
        <v>-3.8236606431462539E-2</v>
      </c>
    </row>
    <row r="4749" spans="1:4" outlineLevel="1" x14ac:dyDescent="0.25">
      <c r="A4749" s="194">
        <v>39714</v>
      </c>
      <c r="B4749" s="195">
        <v>1188.22</v>
      </c>
      <c r="C4749" s="196">
        <f t="shared" si="146"/>
        <v>0.98436736283127202</v>
      </c>
      <c r="D4749" s="198">
        <f t="shared" si="147"/>
        <v>-1.5632637168727981E-2</v>
      </c>
    </row>
    <row r="4750" spans="1:4" outlineLevel="1" x14ac:dyDescent="0.25">
      <c r="A4750" s="194">
        <v>39715</v>
      </c>
      <c r="B4750" s="195">
        <v>1185.8699999999999</v>
      </c>
      <c r="C4750" s="196">
        <f t="shared" si="146"/>
        <v>0.99802225177155734</v>
      </c>
      <c r="D4750" s="198">
        <f t="shared" si="147"/>
        <v>-1.9777482284426551E-3</v>
      </c>
    </row>
    <row r="4751" spans="1:4" outlineLevel="1" x14ac:dyDescent="0.25">
      <c r="A4751" s="194">
        <v>39716</v>
      </c>
      <c r="B4751" s="195">
        <v>1209.18</v>
      </c>
      <c r="C4751" s="196">
        <f t="shared" si="146"/>
        <v>1.0196564547547371</v>
      </c>
      <c r="D4751" s="198">
        <f t="shared" si="147"/>
        <v>1.9656454754737096E-2</v>
      </c>
    </row>
    <row r="4752" spans="1:4" outlineLevel="1" x14ac:dyDescent="0.25">
      <c r="A4752" s="194">
        <v>39717</v>
      </c>
      <c r="B4752" s="195">
        <v>1213.27</v>
      </c>
      <c r="C4752" s="196">
        <f t="shared" si="146"/>
        <v>1.0033824575332042</v>
      </c>
      <c r="D4752" s="198">
        <f t="shared" si="147"/>
        <v>3.3824575332042084E-3</v>
      </c>
    </row>
    <row r="4753" spans="1:4" outlineLevel="1" x14ac:dyDescent="0.25">
      <c r="A4753" s="194">
        <v>39720</v>
      </c>
      <c r="B4753" s="195">
        <v>1106.42</v>
      </c>
      <c r="C4753" s="196">
        <f t="shared" si="146"/>
        <v>0.91193221624205667</v>
      </c>
      <c r="D4753" s="198">
        <f t="shared" si="147"/>
        <v>-8.806778375794333E-2</v>
      </c>
    </row>
    <row r="4754" spans="1:4" outlineLevel="1" x14ac:dyDescent="0.25">
      <c r="A4754" s="194">
        <v>39721</v>
      </c>
      <c r="B4754" s="195">
        <v>1166.3599999999999</v>
      </c>
      <c r="C4754" s="196">
        <f t="shared" si="146"/>
        <v>1.054174725691871</v>
      </c>
      <c r="D4754" s="198">
        <f t="shared" si="147"/>
        <v>5.4174725691870984E-2</v>
      </c>
    </row>
    <row r="4755" spans="1:4" outlineLevel="1" x14ac:dyDescent="0.25">
      <c r="A4755" s="194">
        <v>39722</v>
      </c>
      <c r="B4755" s="195">
        <v>1161.06</v>
      </c>
      <c r="C4755" s="196">
        <f t="shared" si="146"/>
        <v>0.99545594842072782</v>
      </c>
      <c r="D4755" s="198">
        <f t="shared" si="147"/>
        <v>-4.5440515792721792E-3</v>
      </c>
    </row>
    <row r="4756" spans="1:4" outlineLevel="1" x14ac:dyDescent="0.25">
      <c r="A4756" s="194">
        <v>39723</v>
      </c>
      <c r="B4756" s="195">
        <v>1114.28</v>
      </c>
      <c r="C4756" s="196">
        <f t="shared" si="146"/>
        <v>0.95970923121974749</v>
      </c>
      <c r="D4756" s="198">
        <f t="shared" si="147"/>
        <v>-4.0290768780252506E-2</v>
      </c>
    </row>
    <row r="4757" spans="1:4" outlineLevel="1" x14ac:dyDescent="0.25">
      <c r="A4757" s="194">
        <v>39724</v>
      </c>
      <c r="B4757" s="195">
        <v>1099.23</v>
      </c>
      <c r="C4757" s="196">
        <f t="shared" si="146"/>
        <v>0.98649352047959227</v>
      </c>
      <c r="D4757" s="198">
        <f t="shared" si="147"/>
        <v>-1.3506479520407733E-2</v>
      </c>
    </row>
    <row r="4758" spans="1:4" outlineLevel="1" x14ac:dyDescent="0.25">
      <c r="A4758" s="194">
        <v>39727</v>
      </c>
      <c r="B4758" s="195">
        <v>1056.8900000000001</v>
      </c>
      <c r="C4758" s="196">
        <f t="shared" si="146"/>
        <v>0.96148212839897029</v>
      </c>
      <c r="D4758" s="198">
        <f t="shared" si="147"/>
        <v>-3.8517871601029707E-2</v>
      </c>
    </row>
    <row r="4759" spans="1:4" outlineLevel="1" x14ac:dyDescent="0.25">
      <c r="A4759" s="194">
        <v>39728</v>
      </c>
      <c r="B4759" s="195">
        <v>996.23</v>
      </c>
      <c r="C4759" s="196">
        <f t="shared" si="146"/>
        <v>0.942605190701019</v>
      </c>
      <c r="D4759" s="198">
        <f t="shared" si="147"/>
        <v>-5.7394809298980998E-2</v>
      </c>
    </row>
    <row r="4760" spans="1:4" outlineLevel="1" x14ac:dyDescent="0.25">
      <c r="A4760" s="194">
        <v>39729</v>
      </c>
      <c r="B4760" s="195">
        <v>984.94</v>
      </c>
      <c r="C4760" s="196">
        <f t="shared" si="146"/>
        <v>0.98866727562912182</v>
      </c>
      <c r="D4760" s="198">
        <f t="shared" si="147"/>
        <v>-1.1332724370878178E-2</v>
      </c>
    </row>
    <row r="4761" spans="1:4" outlineLevel="1" x14ac:dyDescent="0.25">
      <c r="A4761" s="194">
        <v>39730</v>
      </c>
      <c r="B4761" s="195">
        <v>909.92</v>
      </c>
      <c r="C4761" s="196">
        <f t="shared" si="146"/>
        <v>0.9238329238329237</v>
      </c>
      <c r="D4761" s="198">
        <f t="shared" si="147"/>
        <v>-7.6167076167076297E-2</v>
      </c>
    </row>
    <row r="4762" spans="1:4" outlineLevel="1" x14ac:dyDescent="0.25">
      <c r="A4762" s="194">
        <v>39731</v>
      </c>
      <c r="B4762" s="195">
        <v>899.22</v>
      </c>
      <c r="C4762" s="196">
        <f t="shared" si="146"/>
        <v>0.98824072445929323</v>
      </c>
      <c r="D4762" s="198">
        <f t="shared" si="147"/>
        <v>-1.1759275540706771E-2</v>
      </c>
    </row>
    <row r="4763" spans="1:4" outlineLevel="1" x14ac:dyDescent="0.25">
      <c r="A4763" s="194">
        <v>39734</v>
      </c>
      <c r="B4763" s="195">
        <v>1003.35</v>
      </c>
      <c r="C4763" s="196">
        <f t="shared" si="146"/>
        <v>1.1158003603122706</v>
      </c>
      <c r="D4763" s="198">
        <f t="shared" si="147"/>
        <v>0.11580036031227059</v>
      </c>
    </row>
    <row r="4764" spans="1:4" outlineLevel="1" x14ac:dyDescent="0.25">
      <c r="A4764" s="194">
        <v>39735</v>
      </c>
      <c r="B4764" s="195">
        <v>998.01</v>
      </c>
      <c r="C4764" s="196">
        <f t="shared" si="146"/>
        <v>0.99467782927193893</v>
      </c>
      <c r="D4764" s="198">
        <f t="shared" si="147"/>
        <v>-5.3221707280610708E-3</v>
      </c>
    </row>
    <row r="4765" spans="1:4" outlineLevel="1" x14ac:dyDescent="0.25">
      <c r="A4765" s="194">
        <v>39736</v>
      </c>
      <c r="B4765" s="195">
        <v>907.84</v>
      </c>
      <c r="C4765" s="196">
        <f t="shared" ref="C4765:C4828" si="148">B4765/B4764</f>
        <v>0.90965020390577256</v>
      </c>
      <c r="D4765" s="198">
        <f t="shared" ref="D4765:D4828" si="149">C4765-1</f>
        <v>-9.0349796094227441E-2</v>
      </c>
    </row>
    <row r="4766" spans="1:4" outlineLevel="1" x14ac:dyDescent="0.25">
      <c r="A4766" s="194">
        <v>39737</v>
      </c>
      <c r="B4766" s="195">
        <v>946.43</v>
      </c>
      <c r="C4766" s="196">
        <f t="shared" si="148"/>
        <v>1.0425074903066618</v>
      </c>
      <c r="D4766" s="198">
        <f t="shared" si="149"/>
        <v>4.2507490306661788E-2</v>
      </c>
    </row>
    <row r="4767" spans="1:4" outlineLevel="1" x14ac:dyDescent="0.25">
      <c r="A4767" s="194">
        <v>39738</v>
      </c>
      <c r="B4767" s="195">
        <v>940.55</v>
      </c>
      <c r="C4767" s="196">
        <f t="shared" si="148"/>
        <v>0.99378717918916348</v>
      </c>
      <c r="D4767" s="198">
        <f t="shared" si="149"/>
        <v>-6.2128208108365168E-3</v>
      </c>
    </row>
    <row r="4768" spans="1:4" outlineLevel="1" x14ac:dyDescent="0.25">
      <c r="A4768" s="194">
        <v>39741</v>
      </c>
      <c r="B4768" s="195">
        <v>985.4</v>
      </c>
      <c r="C4768" s="196">
        <f t="shared" si="148"/>
        <v>1.0476848652384243</v>
      </c>
      <c r="D4768" s="198">
        <f t="shared" si="149"/>
        <v>4.7684865238424301E-2</v>
      </c>
    </row>
    <row r="4769" spans="1:4" outlineLevel="1" x14ac:dyDescent="0.25">
      <c r="A4769" s="194">
        <v>39742</v>
      </c>
      <c r="B4769" s="195">
        <v>955.05</v>
      </c>
      <c r="C4769" s="196">
        <f t="shared" si="148"/>
        <v>0.96920032474122186</v>
      </c>
      <c r="D4769" s="198">
        <f t="shared" si="149"/>
        <v>-3.0799675258778136E-2</v>
      </c>
    </row>
    <row r="4770" spans="1:4" outlineLevel="1" x14ac:dyDescent="0.25">
      <c r="A4770" s="194">
        <v>39743</v>
      </c>
      <c r="B4770" s="195">
        <v>896.78</v>
      </c>
      <c r="C4770" s="196">
        <f t="shared" si="148"/>
        <v>0.93898748756609607</v>
      </c>
      <c r="D4770" s="198">
        <f t="shared" si="149"/>
        <v>-6.1012512433903932E-2</v>
      </c>
    </row>
    <row r="4771" spans="1:4" outlineLevel="1" x14ac:dyDescent="0.25">
      <c r="A4771" s="194">
        <v>39744</v>
      </c>
      <c r="B4771" s="195">
        <v>908.11</v>
      </c>
      <c r="C4771" s="196">
        <f t="shared" si="148"/>
        <v>1.0126340908584046</v>
      </c>
      <c r="D4771" s="198">
        <f t="shared" si="149"/>
        <v>1.2634090858404612E-2</v>
      </c>
    </row>
    <row r="4772" spans="1:4" outlineLevel="1" x14ac:dyDescent="0.25">
      <c r="A4772" s="194">
        <v>39745</v>
      </c>
      <c r="B4772" s="195">
        <v>876.77</v>
      </c>
      <c r="C4772" s="196">
        <f t="shared" si="148"/>
        <v>0.96548876237460213</v>
      </c>
      <c r="D4772" s="198">
        <f t="shared" si="149"/>
        <v>-3.4511237625397873E-2</v>
      </c>
    </row>
    <row r="4773" spans="1:4" outlineLevel="1" x14ac:dyDescent="0.25">
      <c r="A4773" s="194">
        <v>39748</v>
      </c>
      <c r="B4773" s="195">
        <v>848.92</v>
      </c>
      <c r="C4773" s="196">
        <f t="shared" si="148"/>
        <v>0.96823568324646136</v>
      </c>
      <c r="D4773" s="198">
        <f t="shared" si="149"/>
        <v>-3.1764316753538635E-2</v>
      </c>
    </row>
    <row r="4774" spans="1:4" outlineLevel="1" x14ac:dyDescent="0.25">
      <c r="A4774" s="194">
        <v>39749</v>
      </c>
      <c r="B4774" s="195">
        <v>940.51</v>
      </c>
      <c r="C4774" s="196">
        <f t="shared" si="148"/>
        <v>1.1078900249729069</v>
      </c>
      <c r="D4774" s="198">
        <f t="shared" si="149"/>
        <v>0.10789002497290689</v>
      </c>
    </row>
    <row r="4775" spans="1:4" outlineLevel="1" x14ac:dyDescent="0.25">
      <c r="A4775" s="194">
        <v>39750</v>
      </c>
      <c r="B4775" s="195">
        <v>930.09</v>
      </c>
      <c r="C4775" s="196">
        <f t="shared" si="148"/>
        <v>0.98892090461558091</v>
      </c>
      <c r="D4775" s="198">
        <f t="shared" si="149"/>
        <v>-1.1079095384419091E-2</v>
      </c>
    </row>
    <row r="4776" spans="1:4" outlineLevel="1" x14ac:dyDescent="0.25">
      <c r="A4776" s="194">
        <v>39751</v>
      </c>
      <c r="B4776" s="195">
        <v>954.09</v>
      </c>
      <c r="C4776" s="196">
        <f t="shared" si="148"/>
        <v>1.0258039544560205</v>
      </c>
      <c r="D4776" s="198">
        <f t="shared" si="149"/>
        <v>2.5803954456020461E-2</v>
      </c>
    </row>
    <row r="4777" spans="1:4" outlineLevel="1" x14ac:dyDescent="0.25">
      <c r="A4777" s="194">
        <v>39752</v>
      </c>
      <c r="B4777" s="195">
        <v>968.75</v>
      </c>
      <c r="C4777" s="196">
        <f t="shared" si="148"/>
        <v>1.015365426741712</v>
      </c>
      <c r="D4777" s="198">
        <f t="shared" si="149"/>
        <v>1.536542674171204E-2</v>
      </c>
    </row>
    <row r="4778" spans="1:4" outlineLevel="1" x14ac:dyDescent="0.25">
      <c r="A4778" s="194">
        <v>39755</v>
      </c>
      <c r="B4778" s="195">
        <v>966.3</v>
      </c>
      <c r="C4778" s="196">
        <f t="shared" si="148"/>
        <v>0.99747096774193544</v>
      </c>
      <c r="D4778" s="198">
        <f t="shared" si="149"/>
        <v>-2.5290322580645563E-3</v>
      </c>
    </row>
    <row r="4779" spans="1:4" outlineLevel="1" x14ac:dyDescent="0.25">
      <c r="A4779" s="194">
        <v>39756</v>
      </c>
      <c r="B4779" s="195">
        <v>1005.75</v>
      </c>
      <c r="C4779" s="196">
        <f t="shared" si="148"/>
        <v>1.0408258304874263</v>
      </c>
      <c r="D4779" s="198">
        <f t="shared" si="149"/>
        <v>4.0825830487426273E-2</v>
      </c>
    </row>
    <row r="4780" spans="1:4" outlineLevel="1" x14ac:dyDescent="0.25">
      <c r="A4780" s="194">
        <v>39757</v>
      </c>
      <c r="B4780" s="195">
        <v>952.77</v>
      </c>
      <c r="C4780" s="196">
        <f t="shared" si="148"/>
        <v>0.94732289336316178</v>
      </c>
      <c r="D4780" s="198">
        <f t="shared" si="149"/>
        <v>-5.2677106636838222E-2</v>
      </c>
    </row>
    <row r="4781" spans="1:4" outlineLevel="1" x14ac:dyDescent="0.25">
      <c r="A4781" s="194">
        <v>39758</v>
      </c>
      <c r="B4781" s="195">
        <v>904.88</v>
      </c>
      <c r="C4781" s="196">
        <f t="shared" si="148"/>
        <v>0.94973603283058872</v>
      </c>
      <c r="D4781" s="198">
        <f t="shared" si="149"/>
        <v>-5.0263967169411283E-2</v>
      </c>
    </row>
    <row r="4782" spans="1:4" outlineLevel="1" x14ac:dyDescent="0.25">
      <c r="A4782" s="194">
        <v>39759</v>
      </c>
      <c r="B4782" s="195">
        <v>930.99</v>
      </c>
      <c r="C4782" s="196">
        <f t="shared" si="148"/>
        <v>1.0288546547608524</v>
      </c>
      <c r="D4782" s="198">
        <f t="shared" si="149"/>
        <v>2.8854654760852361E-2</v>
      </c>
    </row>
    <row r="4783" spans="1:4" outlineLevel="1" x14ac:dyDescent="0.25">
      <c r="A4783" s="194">
        <v>39762</v>
      </c>
      <c r="B4783" s="195">
        <v>919.21</v>
      </c>
      <c r="C4783" s="196">
        <f t="shared" si="148"/>
        <v>0.98734680286576659</v>
      </c>
      <c r="D4783" s="198">
        <f t="shared" si="149"/>
        <v>-1.2653197134233407E-2</v>
      </c>
    </row>
    <row r="4784" spans="1:4" outlineLevel="1" x14ac:dyDescent="0.25">
      <c r="A4784" s="194">
        <v>39763</v>
      </c>
      <c r="B4784" s="195">
        <v>898.95</v>
      </c>
      <c r="C4784" s="196">
        <f t="shared" si="148"/>
        <v>0.97795933464605478</v>
      </c>
      <c r="D4784" s="198">
        <f t="shared" si="149"/>
        <v>-2.2040665353945221E-2</v>
      </c>
    </row>
    <row r="4785" spans="1:4" outlineLevel="1" x14ac:dyDescent="0.25">
      <c r="A4785" s="194">
        <v>39764</v>
      </c>
      <c r="B4785" s="195">
        <v>852.3</v>
      </c>
      <c r="C4785" s="196">
        <f t="shared" si="148"/>
        <v>0.94810612381111292</v>
      </c>
      <c r="D4785" s="198">
        <f t="shared" si="149"/>
        <v>-5.1893876188887078E-2</v>
      </c>
    </row>
    <row r="4786" spans="1:4" outlineLevel="1" x14ac:dyDescent="0.25">
      <c r="A4786" s="194">
        <v>39765</v>
      </c>
      <c r="B4786" s="195">
        <v>911.29</v>
      </c>
      <c r="C4786" s="196">
        <f t="shared" si="148"/>
        <v>1.0692127185263405</v>
      </c>
      <c r="D4786" s="198">
        <f t="shared" si="149"/>
        <v>6.9212718526340478E-2</v>
      </c>
    </row>
    <row r="4787" spans="1:4" outlineLevel="1" x14ac:dyDescent="0.25">
      <c r="A4787" s="194">
        <v>39766</v>
      </c>
      <c r="B4787" s="195">
        <v>873.29</v>
      </c>
      <c r="C4787" s="196">
        <f t="shared" si="148"/>
        <v>0.95830087019499832</v>
      </c>
      <c r="D4787" s="198">
        <f t="shared" si="149"/>
        <v>-4.1699129805001678E-2</v>
      </c>
    </row>
    <row r="4788" spans="1:4" outlineLevel="1" x14ac:dyDescent="0.25">
      <c r="A4788" s="194">
        <v>39769</v>
      </c>
      <c r="B4788" s="195">
        <v>850.75</v>
      </c>
      <c r="C4788" s="196">
        <f t="shared" si="148"/>
        <v>0.97418955902392113</v>
      </c>
      <c r="D4788" s="198">
        <f t="shared" si="149"/>
        <v>-2.5810440976078874E-2</v>
      </c>
    </row>
    <row r="4789" spans="1:4" outlineLevel="1" x14ac:dyDescent="0.25">
      <c r="A4789" s="194">
        <v>39770</v>
      </c>
      <c r="B4789" s="195">
        <v>859.12</v>
      </c>
      <c r="C4789" s="196">
        <f t="shared" si="148"/>
        <v>1.0098383779018514</v>
      </c>
      <c r="D4789" s="198">
        <f t="shared" si="149"/>
        <v>9.8383779018513806E-3</v>
      </c>
    </row>
    <row r="4790" spans="1:4" outlineLevel="1" x14ac:dyDescent="0.25">
      <c r="A4790" s="194">
        <v>39771</v>
      </c>
      <c r="B4790" s="195">
        <v>806.58</v>
      </c>
      <c r="C4790" s="196">
        <f t="shared" si="148"/>
        <v>0.93884439891982496</v>
      </c>
      <c r="D4790" s="198">
        <f t="shared" si="149"/>
        <v>-6.1155601080175037E-2</v>
      </c>
    </row>
    <row r="4791" spans="1:4" outlineLevel="1" x14ac:dyDescent="0.25">
      <c r="A4791" s="194">
        <v>39772</v>
      </c>
      <c r="B4791" s="195">
        <v>752.44</v>
      </c>
      <c r="C4791" s="196">
        <f t="shared" si="148"/>
        <v>0.93287708596791397</v>
      </c>
      <c r="D4791" s="198">
        <f t="shared" si="149"/>
        <v>-6.7122914032086034E-2</v>
      </c>
    </row>
    <row r="4792" spans="1:4" outlineLevel="1" x14ac:dyDescent="0.25">
      <c r="A4792" s="194">
        <v>39773</v>
      </c>
      <c r="B4792" s="195">
        <v>800.03</v>
      </c>
      <c r="C4792" s="196">
        <f t="shared" si="148"/>
        <v>1.0632475679123916</v>
      </c>
      <c r="D4792" s="198">
        <f t="shared" si="149"/>
        <v>6.3247567912391611E-2</v>
      </c>
    </row>
    <row r="4793" spans="1:4" outlineLevel="1" x14ac:dyDescent="0.25">
      <c r="A4793" s="194">
        <v>39776</v>
      </c>
      <c r="B4793" s="195">
        <v>851.81</v>
      </c>
      <c r="C4793" s="196">
        <f t="shared" si="148"/>
        <v>1.0647225729035161</v>
      </c>
      <c r="D4793" s="198">
        <f t="shared" si="149"/>
        <v>6.4722572903516129E-2</v>
      </c>
    </row>
    <row r="4794" spans="1:4" outlineLevel="1" x14ac:dyDescent="0.25">
      <c r="A4794" s="194">
        <v>39777</v>
      </c>
      <c r="B4794" s="195">
        <v>857.39</v>
      </c>
      <c r="C4794" s="196">
        <f t="shared" si="148"/>
        <v>1.0065507566241298</v>
      </c>
      <c r="D4794" s="198">
        <f t="shared" si="149"/>
        <v>6.5507566241298498E-3</v>
      </c>
    </row>
    <row r="4795" spans="1:4" outlineLevel="1" x14ac:dyDescent="0.25">
      <c r="A4795" s="194">
        <v>39778</v>
      </c>
      <c r="B4795" s="195">
        <v>887.68</v>
      </c>
      <c r="C4795" s="196">
        <f t="shared" si="148"/>
        <v>1.0353281470509337</v>
      </c>
      <c r="D4795" s="198">
        <f t="shared" si="149"/>
        <v>3.5328147050933678E-2</v>
      </c>
    </row>
    <row r="4796" spans="1:4" outlineLevel="1" x14ac:dyDescent="0.25">
      <c r="A4796" s="194">
        <v>39780</v>
      </c>
      <c r="B4796" s="195">
        <v>896.24</v>
      </c>
      <c r="C4796" s="196">
        <f t="shared" si="148"/>
        <v>1.0096431146359048</v>
      </c>
      <c r="D4796" s="198">
        <f t="shared" si="149"/>
        <v>9.643114635904837E-3</v>
      </c>
    </row>
    <row r="4797" spans="1:4" outlineLevel="1" x14ac:dyDescent="0.25">
      <c r="A4797" s="194">
        <v>39783</v>
      </c>
      <c r="B4797" s="195">
        <v>816.21</v>
      </c>
      <c r="C4797" s="196">
        <f t="shared" si="148"/>
        <v>0.91070472194947782</v>
      </c>
      <c r="D4797" s="198">
        <f t="shared" si="149"/>
        <v>-8.9295278050522175E-2</v>
      </c>
    </row>
    <row r="4798" spans="1:4" outlineLevel="1" x14ac:dyDescent="0.25">
      <c r="A4798" s="194">
        <v>39784</v>
      </c>
      <c r="B4798" s="195">
        <v>848.81</v>
      </c>
      <c r="C4798" s="196">
        <f t="shared" si="148"/>
        <v>1.0399407015351441</v>
      </c>
      <c r="D4798" s="198">
        <f t="shared" si="149"/>
        <v>3.9940701535144063E-2</v>
      </c>
    </row>
    <row r="4799" spans="1:4" outlineLevel="1" x14ac:dyDescent="0.25">
      <c r="A4799" s="194">
        <v>39785</v>
      </c>
      <c r="B4799" s="195">
        <v>870.74</v>
      </c>
      <c r="C4799" s="196">
        <f t="shared" si="148"/>
        <v>1.0258361706388945</v>
      </c>
      <c r="D4799" s="198">
        <f t="shared" si="149"/>
        <v>2.583617063889454E-2</v>
      </c>
    </row>
    <row r="4800" spans="1:4" outlineLevel="1" x14ac:dyDescent="0.25">
      <c r="A4800" s="194">
        <v>39786</v>
      </c>
      <c r="B4800" s="195">
        <v>845.22</v>
      </c>
      <c r="C4800" s="196">
        <f t="shared" si="148"/>
        <v>0.9706915956542711</v>
      </c>
      <c r="D4800" s="198">
        <f t="shared" si="149"/>
        <v>-2.93084043457289E-2</v>
      </c>
    </row>
    <row r="4801" spans="1:4" outlineLevel="1" x14ac:dyDescent="0.25">
      <c r="A4801" s="194">
        <v>39787</v>
      </c>
      <c r="B4801" s="195">
        <v>876.07</v>
      </c>
      <c r="C4801" s="196">
        <f t="shared" si="148"/>
        <v>1.0364993729443222</v>
      </c>
      <c r="D4801" s="198">
        <f t="shared" si="149"/>
        <v>3.649937294432215E-2</v>
      </c>
    </row>
    <row r="4802" spans="1:4" outlineLevel="1" x14ac:dyDescent="0.25">
      <c r="A4802" s="194">
        <v>39790</v>
      </c>
      <c r="B4802" s="195">
        <v>909.7</v>
      </c>
      <c r="C4802" s="196">
        <f t="shared" si="148"/>
        <v>1.0383873434771194</v>
      </c>
      <c r="D4802" s="198">
        <f t="shared" si="149"/>
        <v>3.8387343477119362E-2</v>
      </c>
    </row>
    <row r="4803" spans="1:4" outlineLevel="1" x14ac:dyDescent="0.25">
      <c r="A4803" s="194">
        <v>39791</v>
      </c>
      <c r="B4803" s="195">
        <v>888.67</v>
      </c>
      <c r="C4803" s="196">
        <f t="shared" si="148"/>
        <v>0.97688248873254913</v>
      </c>
      <c r="D4803" s="198">
        <f t="shared" si="149"/>
        <v>-2.3117511267450874E-2</v>
      </c>
    </row>
    <row r="4804" spans="1:4" outlineLevel="1" x14ac:dyDescent="0.25">
      <c r="A4804" s="194">
        <v>39792</v>
      </c>
      <c r="B4804" s="195">
        <v>899.24</v>
      </c>
      <c r="C4804" s="196">
        <f t="shared" si="148"/>
        <v>1.0118941789415645</v>
      </c>
      <c r="D4804" s="198">
        <f t="shared" si="149"/>
        <v>1.1894178941564526E-2</v>
      </c>
    </row>
    <row r="4805" spans="1:4" outlineLevel="1" x14ac:dyDescent="0.25">
      <c r="A4805" s="194">
        <v>39793</v>
      </c>
      <c r="B4805" s="195">
        <v>873.59</v>
      </c>
      <c r="C4805" s="196">
        <f t="shared" si="148"/>
        <v>0.97147591299319425</v>
      </c>
      <c r="D4805" s="198">
        <f t="shared" si="149"/>
        <v>-2.8524087006805754E-2</v>
      </c>
    </row>
    <row r="4806" spans="1:4" outlineLevel="1" x14ac:dyDescent="0.25">
      <c r="A4806" s="194">
        <v>39794</v>
      </c>
      <c r="B4806" s="195">
        <v>879.73</v>
      </c>
      <c r="C4806" s="196">
        <f t="shared" si="148"/>
        <v>1.0070284687324718</v>
      </c>
      <c r="D4806" s="198">
        <f t="shared" si="149"/>
        <v>7.0284687324717599E-3</v>
      </c>
    </row>
    <row r="4807" spans="1:4" outlineLevel="1" x14ac:dyDescent="0.25">
      <c r="A4807" s="194">
        <v>39797</v>
      </c>
      <c r="B4807" s="195">
        <v>868.57</v>
      </c>
      <c r="C4807" s="196">
        <f t="shared" si="148"/>
        <v>0.98731428961158541</v>
      </c>
      <c r="D4807" s="198">
        <f t="shared" si="149"/>
        <v>-1.2685710388414595E-2</v>
      </c>
    </row>
    <row r="4808" spans="1:4" outlineLevel="1" x14ac:dyDescent="0.25">
      <c r="A4808" s="194">
        <v>39798</v>
      </c>
      <c r="B4808" s="195">
        <v>913.18</v>
      </c>
      <c r="C4808" s="196">
        <f t="shared" si="148"/>
        <v>1.0513602818425687</v>
      </c>
      <c r="D4808" s="198">
        <f t="shared" si="149"/>
        <v>5.1360281842568689E-2</v>
      </c>
    </row>
    <row r="4809" spans="1:4" outlineLevel="1" x14ac:dyDescent="0.25">
      <c r="A4809" s="194">
        <v>39799</v>
      </c>
      <c r="B4809" s="195">
        <v>904.42</v>
      </c>
      <c r="C4809" s="196">
        <f t="shared" si="148"/>
        <v>0.99040714864539303</v>
      </c>
      <c r="D4809" s="198">
        <f t="shared" si="149"/>
        <v>-9.5928513546069683E-3</v>
      </c>
    </row>
    <row r="4810" spans="1:4" outlineLevel="1" x14ac:dyDescent="0.25">
      <c r="A4810" s="194">
        <v>39800</v>
      </c>
      <c r="B4810" s="195">
        <v>885.28</v>
      </c>
      <c r="C4810" s="196">
        <f t="shared" si="148"/>
        <v>0.97883726587205055</v>
      </c>
      <c r="D4810" s="198">
        <f t="shared" si="149"/>
        <v>-2.1162734127949445E-2</v>
      </c>
    </row>
    <row r="4811" spans="1:4" outlineLevel="1" x14ac:dyDescent="0.25">
      <c r="A4811" s="194">
        <v>39801</v>
      </c>
      <c r="B4811" s="195">
        <v>887.88</v>
      </c>
      <c r="C4811" s="196">
        <f t="shared" si="148"/>
        <v>1.002936923911079</v>
      </c>
      <c r="D4811" s="198">
        <f t="shared" si="149"/>
        <v>2.9369239110790257E-3</v>
      </c>
    </row>
    <row r="4812" spans="1:4" outlineLevel="1" x14ac:dyDescent="0.25">
      <c r="A4812" s="194">
        <v>39804</v>
      </c>
      <c r="B4812" s="195">
        <v>871.63</v>
      </c>
      <c r="C4812" s="196">
        <f t="shared" si="148"/>
        <v>0.98169797720412666</v>
      </c>
      <c r="D4812" s="198">
        <f t="shared" si="149"/>
        <v>-1.8302022795873341E-2</v>
      </c>
    </row>
    <row r="4813" spans="1:4" outlineLevel="1" x14ac:dyDescent="0.25">
      <c r="A4813" s="194">
        <v>39805</v>
      </c>
      <c r="B4813" s="195">
        <v>863.16</v>
      </c>
      <c r="C4813" s="196">
        <f t="shared" si="148"/>
        <v>0.9902825740279706</v>
      </c>
      <c r="D4813" s="198">
        <f t="shared" si="149"/>
        <v>-9.7174259720294032E-3</v>
      </c>
    </row>
    <row r="4814" spans="1:4" outlineLevel="1" x14ac:dyDescent="0.25">
      <c r="A4814" s="194">
        <v>39806</v>
      </c>
      <c r="B4814" s="195">
        <v>868.15</v>
      </c>
      <c r="C4814" s="196">
        <f t="shared" si="148"/>
        <v>1.0057810834607721</v>
      </c>
      <c r="D4814" s="198">
        <f t="shared" si="149"/>
        <v>5.7810834607721073E-3</v>
      </c>
    </row>
    <row r="4815" spans="1:4" outlineLevel="1" x14ac:dyDescent="0.25">
      <c r="A4815" s="194">
        <v>39808</v>
      </c>
      <c r="B4815" s="195">
        <v>872.8</v>
      </c>
      <c r="C4815" s="196">
        <f t="shared" si="148"/>
        <v>1.0053562172435639</v>
      </c>
      <c r="D4815" s="198">
        <f t="shared" si="149"/>
        <v>5.3562172435639432E-3</v>
      </c>
    </row>
    <row r="4816" spans="1:4" outlineLevel="1" x14ac:dyDescent="0.25">
      <c r="A4816" s="194">
        <v>39811</v>
      </c>
      <c r="B4816" s="195">
        <v>869.42</v>
      </c>
      <c r="C4816" s="196">
        <f t="shared" si="148"/>
        <v>0.9961274060494959</v>
      </c>
      <c r="D4816" s="198">
        <f t="shared" si="149"/>
        <v>-3.8725939505040996E-3</v>
      </c>
    </row>
    <row r="4817" spans="1:4" outlineLevel="1" x14ac:dyDescent="0.25">
      <c r="A4817" s="194">
        <v>39812</v>
      </c>
      <c r="B4817" s="195">
        <v>890.64</v>
      </c>
      <c r="C4817" s="196">
        <f t="shared" si="148"/>
        <v>1.024407075981689</v>
      </c>
      <c r="D4817" s="198">
        <f t="shared" si="149"/>
        <v>2.4407075981689008E-2</v>
      </c>
    </row>
    <row r="4818" spans="1:4" outlineLevel="1" x14ac:dyDescent="0.25">
      <c r="A4818" s="194">
        <v>39813</v>
      </c>
      <c r="B4818" s="195">
        <v>903.25</v>
      </c>
      <c r="C4818" s="196">
        <f t="shared" si="148"/>
        <v>1.0141583580346718</v>
      </c>
      <c r="D4818" s="198">
        <f t="shared" si="149"/>
        <v>1.4158358034671803E-2</v>
      </c>
    </row>
    <row r="4819" spans="1:4" outlineLevel="1" x14ac:dyDescent="0.25">
      <c r="A4819" s="194">
        <v>39815</v>
      </c>
      <c r="B4819" s="195">
        <v>931.8</v>
      </c>
      <c r="C4819" s="196">
        <f t="shared" si="148"/>
        <v>1.0316080819263769</v>
      </c>
      <c r="D4819" s="198">
        <f t="shared" si="149"/>
        <v>3.1608081926376874E-2</v>
      </c>
    </row>
    <row r="4820" spans="1:4" outlineLevel="1" x14ac:dyDescent="0.25">
      <c r="A4820" s="194">
        <v>39818</v>
      </c>
      <c r="B4820" s="195">
        <v>927.45</v>
      </c>
      <c r="C4820" s="196">
        <f t="shared" si="148"/>
        <v>0.99533161622665822</v>
      </c>
      <c r="D4820" s="198">
        <f t="shared" si="149"/>
        <v>-4.6683837733417777E-3</v>
      </c>
    </row>
    <row r="4821" spans="1:4" outlineLevel="1" x14ac:dyDescent="0.25">
      <c r="A4821" s="194">
        <v>39819</v>
      </c>
      <c r="B4821" s="195">
        <v>934.7</v>
      </c>
      <c r="C4821" s="196">
        <f t="shared" si="148"/>
        <v>1.0078171329990835</v>
      </c>
      <c r="D4821" s="198">
        <f t="shared" si="149"/>
        <v>7.817132999083487E-3</v>
      </c>
    </row>
    <row r="4822" spans="1:4" outlineLevel="1" x14ac:dyDescent="0.25">
      <c r="A4822" s="194">
        <v>39820</v>
      </c>
      <c r="B4822" s="195">
        <v>906.65</v>
      </c>
      <c r="C4822" s="196">
        <f t="shared" si="148"/>
        <v>0.96999037124210974</v>
      </c>
      <c r="D4822" s="198">
        <f t="shared" si="149"/>
        <v>-3.0009628757890261E-2</v>
      </c>
    </row>
    <row r="4823" spans="1:4" outlineLevel="1" x14ac:dyDescent="0.25">
      <c r="A4823" s="194">
        <v>39821</v>
      </c>
      <c r="B4823" s="195">
        <v>909.73</v>
      </c>
      <c r="C4823" s="196">
        <f t="shared" si="148"/>
        <v>1.0033971212706116</v>
      </c>
      <c r="D4823" s="198">
        <f t="shared" si="149"/>
        <v>3.3971212706116471E-3</v>
      </c>
    </row>
    <row r="4824" spans="1:4" outlineLevel="1" x14ac:dyDescent="0.25">
      <c r="A4824" s="194">
        <v>39822</v>
      </c>
      <c r="B4824" s="195">
        <v>890.35</v>
      </c>
      <c r="C4824" s="196">
        <f t="shared" si="148"/>
        <v>0.97869697602585382</v>
      </c>
      <c r="D4824" s="198">
        <f t="shared" si="149"/>
        <v>-2.1303023974146185E-2</v>
      </c>
    </row>
    <row r="4825" spans="1:4" outlineLevel="1" x14ac:dyDescent="0.25">
      <c r="A4825" s="194">
        <v>39825</v>
      </c>
      <c r="B4825" s="195">
        <v>870.26</v>
      </c>
      <c r="C4825" s="196">
        <f t="shared" si="148"/>
        <v>0.97743583983826576</v>
      </c>
      <c r="D4825" s="198">
        <f t="shared" si="149"/>
        <v>-2.2564160161734237E-2</v>
      </c>
    </row>
    <row r="4826" spans="1:4" outlineLevel="1" x14ac:dyDescent="0.25">
      <c r="A4826" s="194">
        <v>39826</v>
      </c>
      <c r="B4826" s="195">
        <v>871.79</v>
      </c>
      <c r="C4826" s="196">
        <f t="shared" si="148"/>
        <v>1.0017580952818697</v>
      </c>
      <c r="D4826" s="198">
        <f t="shared" si="149"/>
        <v>1.7580952818696538E-3</v>
      </c>
    </row>
    <row r="4827" spans="1:4" outlineLevel="1" x14ac:dyDescent="0.25">
      <c r="A4827" s="194">
        <v>39827</v>
      </c>
      <c r="B4827" s="195">
        <v>842.62</v>
      </c>
      <c r="C4827" s="196">
        <f t="shared" si="148"/>
        <v>0.96654010713589289</v>
      </c>
      <c r="D4827" s="198">
        <f t="shared" si="149"/>
        <v>-3.345989286410711E-2</v>
      </c>
    </row>
    <row r="4828" spans="1:4" outlineLevel="1" x14ac:dyDescent="0.25">
      <c r="A4828" s="194">
        <v>39828</v>
      </c>
      <c r="B4828" s="195">
        <v>843.74</v>
      </c>
      <c r="C4828" s="196">
        <f t="shared" si="148"/>
        <v>1.0013291875341197</v>
      </c>
      <c r="D4828" s="198">
        <f t="shared" si="149"/>
        <v>1.3291875341197024E-3</v>
      </c>
    </row>
    <row r="4829" spans="1:4" outlineLevel="1" x14ac:dyDescent="0.25">
      <c r="A4829" s="194">
        <v>39829</v>
      </c>
      <c r="B4829" s="195">
        <v>850.12</v>
      </c>
      <c r="C4829" s="196">
        <f t="shared" ref="C4829:C4892" si="150">B4829/B4828</f>
        <v>1.007561571100102</v>
      </c>
      <c r="D4829" s="198">
        <f t="shared" ref="D4829:D4892" si="151">C4829-1</f>
        <v>7.5615711001020269E-3</v>
      </c>
    </row>
    <row r="4830" spans="1:4" outlineLevel="1" x14ac:dyDescent="0.25">
      <c r="A4830" s="194">
        <v>39833</v>
      </c>
      <c r="B4830" s="195">
        <v>805.22</v>
      </c>
      <c r="C4830" s="196">
        <f t="shared" si="150"/>
        <v>0.9471839269750153</v>
      </c>
      <c r="D4830" s="198">
        <f t="shared" si="151"/>
        <v>-5.28160730249847E-2</v>
      </c>
    </row>
    <row r="4831" spans="1:4" outlineLevel="1" x14ac:dyDescent="0.25">
      <c r="A4831" s="194">
        <v>39834</v>
      </c>
      <c r="B4831" s="195">
        <v>840.24</v>
      </c>
      <c r="C4831" s="196">
        <f t="shared" si="150"/>
        <v>1.0434912197908646</v>
      </c>
      <c r="D4831" s="198">
        <f t="shared" si="151"/>
        <v>4.3491219790864566E-2</v>
      </c>
    </row>
    <row r="4832" spans="1:4" outlineLevel="1" x14ac:dyDescent="0.25">
      <c r="A4832" s="194">
        <v>39835</v>
      </c>
      <c r="B4832" s="195">
        <v>827.5</v>
      </c>
      <c r="C4832" s="196">
        <f t="shared" si="150"/>
        <v>0.98483766542892504</v>
      </c>
      <c r="D4832" s="198">
        <f t="shared" si="151"/>
        <v>-1.5162334571074965E-2</v>
      </c>
    </row>
    <row r="4833" spans="1:4" outlineLevel="1" x14ac:dyDescent="0.25">
      <c r="A4833" s="194">
        <v>39836</v>
      </c>
      <c r="B4833" s="195">
        <v>831.95</v>
      </c>
      <c r="C4833" s="196">
        <f t="shared" si="150"/>
        <v>1.0053776435045318</v>
      </c>
      <c r="D4833" s="198">
        <f t="shared" si="151"/>
        <v>5.3776435045318483E-3</v>
      </c>
    </row>
    <row r="4834" spans="1:4" outlineLevel="1" x14ac:dyDescent="0.25">
      <c r="A4834" s="194">
        <v>39839</v>
      </c>
      <c r="B4834" s="195">
        <v>836.57</v>
      </c>
      <c r="C4834" s="196">
        <f t="shared" si="150"/>
        <v>1.0055532183424485</v>
      </c>
      <c r="D4834" s="198">
        <f t="shared" si="151"/>
        <v>5.5532183424484849E-3</v>
      </c>
    </row>
    <row r="4835" spans="1:4" outlineLevel="1" x14ac:dyDescent="0.25">
      <c r="A4835" s="194">
        <v>39840</v>
      </c>
      <c r="B4835" s="195">
        <v>845.71</v>
      </c>
      <c r="C4835" s="196">
        <f t="shared" si="150"/>
        <v>1.0109255651051317</v>
      </c>
      <c r="D4835" s="198">
        <f t="shared" si="151"/>
        <v>1.0925565105131652E-2</v>
      </c>
    </row>
    <row r="4836" spans="1:4" outlineLevel="1" x14ac:dyDescent="0.25">
      <c r="A4836" s="194">
        <v>39841</v>
      </c>
      <c r="B4836" s="195">
        <v>874.09</v>
      </c>
      <c r="C4836" s="196">
        <f t="shared" si="150"/>
        <v>1.0335576024878503</v>
      </c>
      <c r="D4836" s="198">
        <f t="shared" si="151"/>
        <v>3.3557602487850335E-2</v>
      </c>
    </row>
    <row r="4837" spans="1:4" outlineLevel="1" x14ac:dyDescent="0.25">
      <c r="A4837" s="194">
        <v>39842</v>
      </c>
      <c r="B4837" s="195">
        <v>845.14</v>
      </c>
      <c r="C4837" s="196">
        <f t="shared" si="150"/>
        <v>0.96687984074866429</v>
      </c>
      <c r="D4837" s="198">
        <f t="shared" si="151"/>
        <v>-3.3120159251335712E-2</v>
      </c>
    </row>
    <row r="4838" spans="1:4" outlineLevel="1" x14ac:dyDescent="0.25">
      <c r="A4838" s="194">
        <v>39843</v>
      </c>
      <c r="B4838" s="195">
        <v>825.88</v>
      </c>
      <c r="C4838" s="196">
        <f t="shared" si="150"/>
        <v>0.97721087630451764</v>
      </c>
      <c r="D4838" s="198">
        <f t="shared" si="151"/>
        <v>-2.2789123695482361E-2</v>
      </c>
    </row>
    <row r="4839" spans="1:4" outlineLevel="1" x14ac:dyDescent="0.25">
      <c r="A4839" s="194">
        <v>39846</v>
      </c>
      <c r="B4839" s="195">
        <v>825.44</v>
      </c>
      <c r="C4839" s="196">
        <f t="shared" si="150"/>
        <v>0.99946723494938738</v>
      </c>
      <c r="D4839" s="198">
        <f t="shared" si="151"/>
        <v>-5.3276505061261581E-4</v>
      </c>
    </row>
    <row r="4840" spans="1:4" outlineLevel="1" x14ac:dyDescent="0.25">
      <c r="A4840" s="194">
        <v>39847</v>
      </c>
      <c r="B4840" s="195">
        <v>838.51</v>
      </c>
      <c r="C4840" s="196">
        <f t="shared" si="150"/>
        <v>1.0158339794533824</v>
      </c>
      <c r="D4840" s="198">
        <f t="shared" si="151"/>
        <v>1.5833979453382385E-2</v>
      </c>
    </row>
    <row r="4841" spans="1:4" outlineLevel="1" x14ac:dyDescent="0.25">
      <c r="A4841" s="194">
        <v>39848</v>
      </c>
      <c r="B4841" s="195">
        <v>832.23</v>
      </c>
      <c r="C4841" s="196">
        <f t="shared" si="150"/>
        <v>0.99251052462105405</v>
      </c>
      <c r="D4841" s="198">
        <f t="shared" si="151"/>
        <v>-7.4894753789459534E-3</v>
      </c>
    </row>
    <row r="4842" spans="1:4" outlineLevel="1" x14ac:dyDescent="0.25">
      <c r="A4842" s="194">
        <v>39849</v>
      </c>
      <c r="B4842" s="195">
        <v>845.85</v>
      </c>
      <c r="C4842" s="196">
        <f t="shared" si="150"/>
        <v>1.0163656681446236</v>
      </c>
      <c r="D4842" s="198">
        <f t="shared" si="151"/>
        <v>1.6365668144623591E-2</v>
      </c>
    </row>
    <row r="4843" spans="1:4" outlineLevel="1" x14ac:dyDescent="0.25">
      <c r="A4843" s="194">
        <v>39850</v>
      </c>
      <c r="B4843" s="195">
        <v>868.6</v>
      </c>
      <c r="C4843" s="196">
        <f t="shared" si="150"/>
        <v>1.0268960217532659</v>
      </c>
      <c r="D4843" s="198">
        <f t="shared" si="151"/>
        <v>2.6896021753265886E-2</v>
      </c>
    </row>
    <row r="4844" spans="1:4" outlineLevel="1" x14ac:dyDescent="0.25">
      <c r="A4844" s="194">
        <v>39853</v>
      </c>
      <c r="B4844" s="195">
        <v>869.89</v>
      </c>
      <c r="C4844" s="196">
        <f t="shared" si="150"/>
        <v>1.0014851485148515</v>
      </c>
      <c r="D4844" s="198">
        <f t="shared" si="151"/>
        <v>1.4851485148514865E-3</v>
      </c>
    </row>
    <row r="4845" spans="1:4" outlineLevel="1" x14ac:dyDescent="0.25">
      <c r="A4845" s="194">
        <v>39854</v>
      </c>
      <c r="B4845" s="195">
        <v>827.16</v>
      </c>
      <c r="C4845" s="196">
        <f t="shared" si="150"/>
        <v>0.95087884675073853</v>
      </c>
      <c r="D4845" s="198">
        <f t="shared" si="151"/>
        <v>-4.9121153249261473E-2</v>
      </c>
    </row>
    <row r="4846" spans="1:4" outlineLevel="1" x14ac:dyDescent="0.25">
      <c r="A4846" s="194">
        <v>39855</v>
      </c>
      <c r="B4846" s="195">
        <v>833.74</v>
      </c>
      <c r="C4846" s="196">
        <f t="shared" si="150"/>
        <v>1.0079549301223465</v>
      </c>
      <c r="D4846" s="198">
        <f t="shared" si="151"/>
        <v>7.954930122346493E-3</v>
      </c>
    </row>
    <row r="4847" spans="1:4" outlineLevel="1" x14ac:dyDescent="0.25">
      <c r="A4847" s="194">
        <v>39856</v>
      </c>
      <c r="B4847" s="195">
        <v>835.19</v>
      </c>
      <c r="C4847" s="196">
        <f t="shared" si="150"/>
        <v>1.0017391512941685</v>
      </c>
      <c r="D4847" s="198">
        <f t="shared" si="151"/>
        <v>1.7391512941684617E-3</v>
      </c>
    </row>
    <row r="4848" spans="1:4" outlineLevel="1" x14ac:dyDescent="0.25">
      <c r="A4848" s="194">
        <v>39857</v>
      </c>
      <c r="B4848" s="195">
        <v>826.84</v>
      </c>
      <c r="C4848" s="196">
        <f t="shared" si="150"/>
        <v>0.99000227493145265</v>
      </c>
      <c r="D4848" s="198">
        <f t="shared" si="151"/>
        <v>-9.9977250685473473E-3</v>
      </c>
    </row>
    <row r="4849" spans="1:4" outlineLevel="1" x14ac:dyDescent="0.25">
      <c r="A4849" s="194">
        <v>39861</v>
      </c>
      <c r="B4849" s="195">
        <v>789.17</v>
      </c>
      <c r="C4849" s="196">
        <f t="shared" si="150"/>
        <v>0.95444100430554879</v>
      </c>
      <c r="D4849" s="198">
        <f t="shared" si="151"/>
        <v>-4.555899569445121E-2</v>
      </c>
    </row>
    <row r="4850" spans="1:4" outlineLevel="1" x14ac:dyDescent="0.25">
      <c r="A4850" s="194">
        <v>39862</v>
      </c>
      <c r="B4850" s="195">
        <v>788.42</v>
      </c>
      <c r="C4850" s="196">
        <f t="shared" si="150"/>
        <v>0.99904963442604255</v>
      </c>
      <c r="D4850" s="198">
        <f t="shared" si="151"/>
        <v>-9.503655739574457E-4</v>
      </c>
    </row>
    <row r="4851" spans="1:4" outlineLevel="1" x14ac:dyDescent="0.25">
      <c r="A4851" s="194">
        <v>39863</v>
      </c>
      <c r="B4851" s="195">
        <v>778.94</v>
      </c>
      <c r="C4851" s="196">
        <f t="shared" si="150"/>
        <v>0.98797595190380771</v>
      </c>
      <c r="D4851" s="198">
        <f t="shared" si="151"/>
        <v>-1.2024048096192286E-2</v>
      </c>
    </row>
    <row r="4852" spans="1:4" outlineLevel="1" x14ac:dyDescent="0.25">
      <c r="A4852" s="194">
        <v>39864</v>
      </c>
      <c r="B4852" s="195">
        <v>770.05</v>
      </c>
      <c r="C4852" s="196">
        <f t="shared" si="150"/>
        <v>0.98858705420186399</v>
      </c>
      <c r="D4852" s="198">
        <f t="shared" si="151"/>
        <v>-1.1412945798136009E-2</v>
      </c>
    </row>
    <row r="4853" spans="1:4" outlineLevel="1" x14ac:dyDescent="0.25">
      <c r="A4853" s="194">
        <v>39867</v>
      </c>
      <c r="B4853" s="195">
        <v>743.33</v>
      </c>
      <c r="C4853" s="196">
        <f t="shared" si="150"/>
        <v>0.96530095448347519</v>
      </c>
      <c r="D4853" s="198">
        <f t="shared" si="151"/>
        <v>-3.4699045516524807E-2</v>
      </c>
    </row>
    <row r="4854" spans="1:4" outlineLevel="1" x14ac:dyDescent="0.25">
      <c r="A4854" s="194">
        <v>39868</v>
      </c>
      <c r="B4854" s="195">
        <v>773.14</v>
      </c>
      <c r="C4854" s="196">
        <f t="shared" si="150"/>
        <v>1.0401033188489635</v>
      </c>
      <c r="D4854" s="198">
        <f t="shared" si="151"/>
        <v>4.0103318848963454E-2</v>
      </c>
    </row>
    <row r="4855" spans="1:4" outlineLevel="1" x14ac:dyDescent="0.25">
      <c r="A4855" s="194">
        <v>39869</v>
      </c>
      <c r="B4855" s="195">
        <v>764.9</v>
      </c>
      <c r="C4855" s="196">
        <f t="shared" si="150"/>
        <v>0.98934216312698864</v>
      </c>
      <c r="D4855" s="198">
        <f t="shared" si="151"/>
        <v>-1.0657836873011362E-2</v>
      </c>
    </row>
    <row r="4856" spans="1:4" outlineLevel="1" x14ac:dyDescent="0.25">
      <c r="A4856" s="194">
        <v>39870</v>
      </c>
      <c r="B4856" s="195">
        <v>752.83</v>
      </c>
      <c r="C4856" s="196">
        <f t="shared" si="150"/>
        <v>0.9842201594979737</v>
      </c>
      <c r="D4856" s="198">
        <f t="shared" si="151"/>
        <v>-1.5779840502026299E-2</v>
      </c>
    </row>
    <row r="4857" spans="1:4" outlineLevel="1" x14ac:dyDescent="0.25">
      <c r="A4857" s="194">
        <v>39871</v>
      </c>
      <c r="B4857" s="195">
        <v>735.09</v>
      </c>
      <c r="C4857" s="196">
        <f t="shared" si="150"/>
        <v>0.9764355830665622</v>
      </c>
      <c r="D4857" s="198">
        <f t="shared" si="151"/>
        <v>-2.3564416933437804E-2</v>
      </c>
    </row>
    <row r="4858" spans="1:4" outlineLevel="1" x14ac:dyDescent="0.25">
      <c r="A4858" s="194">
        <v>39874</v>
      </c>
      <c r="B4858" s="195">
        <v>700.82</v>
      </c>
      <c r="C4858" s="196">
        <f t="shared" si="150"/>
        <v>0.9533798582486499</v>
      </c>
      <c r="D4858" s="198">
        <f t="shared" si="151"/>
        <v>-4.6620141751350097E-2</v>
      </c>
    </row>
    <row r="4859" spans="1:4" outlineLevel="1" x14ac:dyDescent="0.25">
      <c r="A4859" s="194">
        <v>39875</v>
      </c>
      <c r="B4859" s="195">
        <v>696.33</v>
      </c>
      <c r="C4859" s="196">
        <f t="shared" si="150"/>
        <v>0.99359321937159328</v>
      </c>
      <c r="D4859" s="198">
        <f t="shared" si="151"/>
        <v>-6.4067806284067164E-3</v>
      </c>
    </row>
    <row r="4860" spans="1:4" outlineLevel="1" x14ac:dyDescent="0.25">
      <c r="A4860" s="194">
        <v>39876</v>
      </c>
      <c r="B4860" s="195">
        <v>712.87</v>
      </c>
      <c r="C4860" s="196">
        <f t="shared" si="150"/>
        <v>1.0237531055677624</v>
      </c>
      <c r="D4860" s="198">
        <f t="shared" si="151"/>
        <v>2.3753105567762445E-2</v>
      </c>
    </row>
    <row r="4861" spans="1:4" outlineLevel="1" x14ac:dyDescent="0.25">
      <c r="A4861" s="194">
        <v>39877</v>
      </c>
      <c r="B4861" s="195">
        <v>682.55</v>
      </c>
      <c r="C4861" s="196">
        <f t="shared" si="150"/>
        <v>0.95746770098334888</v>
      </c>
      <c r="D4861" s="198">
        <f t="shared" si="151"/>
        <v>-4.2532299016651121E-2</v>
      </c>
    </row>
    <row r="4862" spans="1:4" outlineLevel="1" x14ac:dyDescent="0.25">
      <c r="A4862" s="194">
        <v>39878</v>
      </c>
      <c r="B4862" s="195">
        <v>683.38</v>
      </c>
      <c r="C4862" s="196">
        <f t="shared" si="150"/>
        <v>1.0012160281298075</v>
      </c>
      <c r="D4862" s="198">
        <f t="shared" si="151"/>
        <v>1.2160281298074782E-3</v>
      </c>
    </row>
    <row r="4863" spans="1:4" outlineLevel="1" x14ac:dyDescent="0.25">
      <c r="A4863" s="194">
        <v>39881</v>
      </c>
      <c r="B4863" s="195">
        <v>676.53</v>
      </c>
      <c r="C4863" s="196">
        <f t="shared" si="150"/>
        <v>0.98997629430185252</v>
      </c>
      <c r="D4863" s="198">
        <f t="shared" si="151"/>
        <v>-1.0023705698147478E-2</v>
      </c>
    </row>
    <row r="4864" spans="1:4" outlineLevel="1" x14ac:dyDescent="0.25">
      <c r="A4864" s="194">
        <v>39882</v>
      </c>
      <c r="B4864" s="195">
        <v>719.6</v>
      </c>
      <c r="C4864" s="196">
        <f t="shared" si="150"/>
        <v>1.0636631043708336</v>
      </c>
      <c r="D4864" s="198">
        <f t="shared" si="151"/>
        <v>6.3663104370833556E-2</v>
      </c>
    </row>
    <row r="4865" spans="1:4" outlineLevel="1" x14ac:dyDescent="0.25">
      <c r="A4865" s="194">
        <v>39883</v>
      </c>
      <c r="B4865" s="195">
        <v>721.36</v>
      </c>
      <c r="C4865" s="196">
        <f t="shared" si="150"/>
        <v>1.0024458032240133</v>
      </c>
      <c r="D4865" s="198">
        <f t="shared" si="151"/>
        <v>2.4458032240133321E-3</v>
      </c>
    </row>
    <row r="4866" spans="1:4" outlineLevel="1" x14ac:dyDescent="0.25">
      <c r="A4866" s="194">
        <v>39884</v>
      </c>
      <c r="B4866" s="195">
        <v>750.74</v>
      </c>
      <c r="C4866" s="196">
        <f t="shared" si="150"/>
        <v>1.0407286237107685</v>
      </c>
      <c r="D4866" s="198">
        <f t="shared" si="151"/>
        <v>4.0728623710768463E-2</v>
      </c>
    </row>
    <row r="4867" spans="1:4" outlineLevel="1" x14ac:dyDescent="0.25">
      <c r="A4867" s="194">
        <v>39885</v>
      </c>
      <c r="B4867" s="195">
        <v>756.55</v>
      </c>
      <c r="C4867" s="196">
        <f t="shared" si="150"/>
        <v>1.0077390308229213</v>
      </c>
      <c r="D4867" s="198">
        <f t="shared" si="151"/>
        <v>7.7390308229212668E-3</v>
      </c>
    </row>
    <row r="4868" spans="1:4" outlineLevel="1" x14ac:dyDescent="0.25">
      <c r="A4868" s="194">
        <v>39888</v>
      </c>
      <c r="B4868" s="195">
        <v>753.89</v>
      </c>
      <c r="C4868" s="196">
        <f t="shared" si="150"/>
        <v>0.99648403938933316</v>
      </c>
      <c r="D4868" s="198">
        <f t="shared" si="151"/>
        <v>-3.5159606106668351E-3</v>
      </c>
    </row>
    <row r="4869" spans="1:4" outlineLevel="1" x14ac:dyDescent="0.25">
      <c r="A4869" s="194">
        <v>39889</v>
      </c>
      <c r="B4869" s="195">
        <v>778.12</v>
      </c>
      <c r="C4869" s="196">
        <f t="shared" si="150"/>
        <v>1.0321399673692448</v>
      </c>
      <c r="D4869" s="198">
        <f t="shared" si="151"/>
        <v>3.2139967369244848E-2</v>
      </c>
    </row>
    <row r="4870" spans="1:4" outlineLevel="1" x14ac:dyDescent="0.25">
      <c r="A4870" s="194">
        <v>39890</v>
      </c>
      <c r="B4870" s="195">
        <v>794.35</v>
      </c>
      <c r="C4870" s="196">
        <f t="shared" si="150"/>
        <v>1.0208579653523879</v>
      </c>
      <c r="D4870" s="198">
        <f t="shared" si="151"/>
        <v>2.085796535238793E-2</v>
      </c>
    </row>
    <row r="4871" spans="1:4" outlineLevel="1" x14ac:dyDescent="0.25">
      <c r="A4871" s="194">
        <v>39891</v>
      </c>
      <c r="B4871" s="195">
        <v>784.04</v>
      </c>
      <c r="C4871" s="196">
        <f t="shared" si="150"/>
        <v>0.98702083464467794</v>
      </c>
      <c r="D4871" s="198">
        <f t="shared" si="151"/>
        <v>-1.2979165355322064E-2</v>
      </c>
    </row>
    <row r="4872" spans="1:4" outlineLevel="1" x14ac:dyDescent="0.25">
      <c r="A4872" s="194">
        <v>39892</v>
      </c>
      <c r="B4872" s="195">
        <v>768.54</v>
      </c>
      <c r="C4872" s="196">
        <f t="shared" si="150"/>
        <v>0.98023060047956734</v>
      </c>
      <c r="D4872" s="198">
        <f t="shared" si="151"/>
        <v>-1.9769399520432662E-2</v>
      </c>
    </row>
    <row r="4873" spans="1:4" outlineLevel="1" x14ac:dyDescent="0.25">
      <c r="A4873" s="194">
        <v>39895</v>
      </c>
      <c r="B4873" s="195">
        <v>822.92</v>
      </c>
      <c r="C4873" s="196">
        <f t="shared" si="150"/>
        <v>1.0707575402711635</v>
      </c>
      <c r="D4873" s="198">
        <f t="shared" si="151"/>
        <v>7.0757540271163544E-2</v>
      </c>
    </row>
    <row r="4874" spans="1:4" outlineLevel="1" x14ac:dyDescent="0.25">
      <c r="A4874" s="194">
        <v>39896</v>
      </c>
      <c r="B4874" s="195">
        <v>806.12</v>
      </c>
      <c r="C4874" s="196">
        <f t="shared" si="150"/>
        <v>0.97958489282068739</v>
      </c>
      <c r="D4874" s="198">
        <f t="shared" si="151"/>
        <v>-2.0415107179312608E-2</v>
      </c>
    </row>
    <row r="4875" spans="1:4" outlineLevel="1" x14ac:dyDescent="0.25">
      <c r="A4875" s="194">
        <v>39897</v>
      </c>
      <c r="B4875" s="195">
        <v>813.88</v>
      </c>
      <c r="C4875" s="196">
        <f t="shared" si="150"/>
        <v>1.009626358358557</v>
      </c>
      <c r="D4875" s="198">
        <f t="shared" si="151"/>
        <v>9.6263583585569634E-3</v>
      </c>
    </row>
    <row r="4876" spans="1:4" outlineLevel="1" x14ac:dyDescent="0.25">
      <c r="A4876" s="194">
        <v>39898</v>
      </c>
      <c r="B4876" s="195">
        <v>832.86</v>
      </c>
      <c r="C4876" s="196">
        <f t="shared" si="150"/>
        <v>1.0233203912124638</v>
      </c>
      <c r="D4876" s="198">
        <f t="shared" si="151"/>
        <v>2.3320391212463765E-2</v>
      </c>
    </row>
    <row r="4877" spans="1:4" outlineLevel="1" x14ac:dyDescent="0.25">
      <c r="A4877" s="194">
        <v>39899</v>
      </c>
      <c r="B4877" s="195">
        <v>815.94</v>
      </c>
      <c r="C4877" s="196">
        <f t="shared" si="150"/>
        <v>0.97968446077371951</v>
      </c>
      <c r="D4877" s="198">
        <f t="shared" si="151"/>
        <v>-2.0315539226280488E-2</v>
      </c>
    </row>
    <row r="4878" spans="1:4" outlineLevel="1" x14ac:dyDescent="0.25">
      <c r="A4878" s="194">
        <v>39902</v>
      </c>
      <c r="B4878" s="195">
        <v>787.53</v>
      </c>
      <c r="C4878" s="196">
        <f t="shared" si="150"/>
        <v>0.96518126332818577</v>
      </c>
      <c r="D4878" s="198">
        <f t="shared" si="151"/>
        <v>-3.4818736671814232E-2</v>
      </c>
    </row>
    <row r="4879" spans="1:4" outlineLevel="1" x14ac:dyDescent="0.25">
      <c r="A4879" s="194">
        <v>39903</v>
      </c>
      <c r="B4879" s="195">
        <v>797.87</v>
      </c>
      <c r="C4879" s="196">
        <f t="shared" si="150"/>
        <v>1.0131296585526901</v>
      </c>
      <c r="D4879" s="198">
        <f t="shared" si="151"/>
        <v>1.3129658552690104E-2</v>
      </c>
    </row>
    <row r="4880" spans="1:4" outlineLevel="1" x14ac:dyDescent="0.25">
      <c r="A4880" s="194">
        <v>39904</v>
      </c>
      <c r="B4880" s="195">
        <v>811.08</v>
      </c>
      <c r="C4880" s="196">
        <f t="shared" si="150"/>
        <v>1.016556581899307</v>
      </c>
      <c r="D4880" s="198">
        <f t="shared" si="151"/>
        <v>1.6556581899306977E-2</v>
      </c>
    </row>
    <row r="4881" spans="1:4" outlineLevel="1" x14ac:dyDescent="0.25">
      <c r="A4881" s="194">
        <v>39905</v>
      </c>
      <c r="B4881" s="195">
        <v>834.38</v>
      </c>
      <c r="C4881" s="196">
        <f t="shared" si="150"/>
        <v>1.0287271292597524</v>
      </c>
      <c r="D4881" s="198">
        <f t="shared" si="151"/>
        <v>2.8727129259752404E-2</v>
      </c>
    </row>
    <row r="4882" spans="1:4" outlineLevel="1" x14ac:dyDescent="0.25">
      <c r="A4882" s="194">
        <v>39906</v>
      </c>
      <c r="B4882" s="195">
        <v>842.5</v>
      </c>
      <c r="C4882" s="196">
        <f t="shared" si="150"/>
        <v>1.0097317768882283</v>
      </c>
      <c r="D4882" s="198">
        <f t="shared" si="151"/>
        <v>9.7317768882283495E-3</v>
      </c>
    </row>
    <row r="4883" spans="1:4" outlineLevel="1" x14ac:dyDescent="0.25">
      <c r="A4883" s="194">
        <v>39909</v>
      </c>
      <c r="B4883" s="195">
        <v>835.48</v>
      </c>
      <c r="C4883" s="196">
        <f t="shared" si="150"/>
        <v>0.99166765578635019</v>
      </c>
      <c r="D4883" s="198">
        <f t="shared" si="151"/>
        <v>-8.3323442136498116E-3</v>
      </c>
    </row>
    <row r="4884" spans="1:4" outlineLevel="1" x14ac:dyDescent="0.25">
      <c r="A4884" s="194">
        <v>39910</v>
      </c>
      <c r="B4884" s="195">
        <v>815.55</v>
      </c>
      <c r="C4884" s="196">
        <f t="shared" si="150"/>
        <v>0.9761454493225451</v>
      </c>
      <c r="D4884" s="198">
        <f t="shared" si="151"/>
        <v>-2.38545506774549E-2</v>
      </c>
    </row>
    <row r="4885" spans="1:4" outlineLevel="1" x14ac:dyDescent="0.25">
      <c r="A4885" s="194">
        <v>39911</v>
      </c>
      <c r="B4885" s="195">
        <v>825.16</v>
      </c>
      <c r="C4885" s="196">
        <f t="shared" si="150"/>
        <v>1.0117834590153885</v>
      </c>
      <c r="D4885" s="198">
        <f t="shared" si="151"/>
        <v>1.1783459015388464E-2</v>
      </c>
    </row>
    <row r="4886" spans="1:4" outlineLevel="1" x14ac:dyDescent="0.25">
      <c r="A4886" s="194">
        <v>39912</v>
      </c>
      <c r="B4886" s="195">
        <v>856.56</v>
      </c>
      <c r="C4886" s="196">
        <f t="shared" si="150"/>
        <v>1.0380532260410102</v>
      </c>
      <c r="D4886" s="198">
        <f t="shared" si="151"/>
        <v>3.8053226041010246E-2</v>
      </c>
    </row>
    <row r="4887" spans="1:4" outlineLevel="1" x14ac:dyDescent="0.25">
      <c r="A4887" s="194">
        <v>39916</v>
      </c>
      <c r="B4887" s="195">
        <v>858.73</v>
      </c>
      <c r="C4887" s="196">
        <f t="shared" si="150"/>
        <v>1.0025333893714394</v>
      </c>
      <c r="D4887" s="198">
        <f t="shared" si="151"/>
        <v>2.5333893714394318E-3</v>
      </c>
    </row>
    <row r="4888" spans="1:4" outlineLevel="1" x14ac:dyDescent="0.25">
      <c r="A4888" s="194">
        <v>39917</v>
      </c>
      <c r="B4888" s="195">
        <v>841.5</v>
      </c>
      <c r="C4888" s="196">
        <f t="shared" si="150"/>
        <v>0.97993548612485881</v>
      </c>
      <c r="D4888" s="198">
        <f t="shared" si="151"/>
        <v>-2.0064513875141188E-2</v>
      </c>
    </row>
    <row r="4889" spans="1:4" outlineLevel="1" x14ac:dyDescent="0.25">
      <c r="A4889" s="194">
        <v>39918</v>
      </c>
      <c r="B4889" s="195">
        <v>852.06</v>
      </c>
      <c r="C4889" s="196">
        <f t="shared" si="150"/>
        <v>1.012549019607843</v>
      </c>
      <c r="D4889" s="198">
        <f t="shared" si="151"/>
        <v>1.2549019607843048E-2</v>
      </c>
    </row>
    <row r="4890" spans="1:4" outlineLevel="1" x14ac:dyDescent="0.25">
      <c r="A4890" s="194">
        <v>39919</v>
      </c>
      <c r="B4890" s="195">
        <v>865.3</v>
      </c>
      <c r="C4890" s="196">
        <f t="shared" si="150"/>
        <v>1.0155388118207638</v>
      </c>
      <c r="D4890" s="198">
        <f t="shared" si="151"/>
        <v>1.5538811820763776E-2</v>
      </c>
    </row>
    <row r="4891" spans="1:4" outlineLevel="1" x14ac:dyDescent="0.25">
      <c r="A4891" s="194">
        <v>39920</v>
      </c>
      <c r="B4891" s="195">
        <v>869.6</v>
      </c>
      <c r="C4891" s="196">
        <f t="shared" si="150"/>
        <v>1.0049693747833122</v>
      </c>
      <c r="D4891" s="198">
        <f t="shared" si="151"/>
        <v>4.9693747833121638E-3</v>
      </c>
    </row>
    <row r="4892" spans="1:4" outlineLevel="1" x14ac:dyDescent="0.25">
      <c r="A4892" s="194">
        <v>39923</v>
      </c>
      <c r="B4892" s="195">
        <v>832.39</v>
      </c>
      <c r="C4892" s="196">
        <f t="shared" si="150"/>
        <v>0.9572102115915363</v>
      </c>
      <c r="D4892" s="198">
        <f t="shared" si="151"/>
        <v>-4.2789788408463703E-2</v>
      </c>
    </row>
    <row r="4893" spans="1:4" outlineLevel="1" x14ac:dyDescent="0.25">
      <c r="A4893" s="194">
        <v>39924</v>
      </c>
      <c r="B4893" s="195">
        <v>850.08</v>
      </c>
      <c r="C4893" s="196">
        <f t="shared" ref="C4893:C4956" si="152">B4893/B4892</f>
        <v>1.0212520573288963</v>
      </c>
      <c r="D4893" s="198">
        <f t="shared" ref="D4893:D4956" si="153">C4893-1</f>
        <v>2.1252057328896345E-2</v>
      </c>
    </row>
    <row r="4894" spans="1:4" outlineLevel="1" x14ac:dyDescent="0.25">
      <c r="A4894" s="194">
        <v>39925</v>
      </c>
      <c r="B4894" s="195">
        <v>843.55</v>
      </c>
      <c r="C4894" s="196">
        <f t="shared" si="152"/>
        <v>0.99231837003576129</v>
      </c>
      <c r="D4894" s="198">
        <f t="shared" si="153"/>
        <v>-7.681629964238712E-3</v>
      </c>
    </row>
    <row r="4895" spans="1:4" outlineLevel="1" x14ac:dyDescent="0.25">
      <c r="A4895" s="194">
        <v>39926</v>
      </c>
      <c r="B4895" s="195">
        <v>851.92</v>
      </c>
      <c r="C4895" s="196">
        <f t="shared" si="152"/>
        <v>1.0099223519649103</v>
      </c>
      <c r="D4895" s="198">
        <f t="shared" si="153"/>
        <v>9.9223519649103142E-3</v>
      </c>
    </row>
    <row r="4896" spans="1:4" outlineLevel="1" x14ac:dyDescent="0.25">
      <c r="A4896" s="194">
        <v>39927</v>
      </c>
      <c r="B4896" s="195">
        <v>866.23</v>
      </c>
      <c r="C4896" s="196">
        <f t="shared" si="152"/>
        <v>1.0167973518640248</v>
      </c>
      <c r="D4896" s="198">
        <f t="shared" si="153"/>
        <v>1.6797351864024757E-2</v>
      </c>
    </row>
    <row r="4897" spans="1:4" outlineLevel="1" x14ac:dyDescent="0.25">
      <c r="A4897" s="194">
        <v>39930</v>
      </c>
      <c r="B4897" s="195">
        <v>857.51</v>
      </c>
      <c r="C4897" s="196">
        <f t="shared" si="152"/>
        <v>0.98993338951548659</v>
      </c>
      <c r="D4897" s="198">
        <f t="shared" si="153"/>
        <v>-1.0066610484513405E-2</v>
      </c>
    </row>
    <row r="4898" spans="1:4" outlineLevel="1" x14ac:dyDescent="0.25">
      <c r="A4898" s="194">
        <v>39931</v>
      </c>
      <c r="B4898" s="195">
        <v>855.16</v>
      </c>
      <c r="C4898" s="196">
        <f t="shared" si="152"/>
        <v>0.9972595071777588</v>
      </c>
      <c r="D4898" s="198">
        <f t="shared" si="153"/>
        <v>-2.7404928222412028E-3</v>
      </c>
    </row>
    <row r="4899" spans="1:4" outlineLevel="1" x14ac:dyDescent="0.25">
      <c r="A4899" s="194">
        <v>39932</v>
      </c>
      <c r="B4899" s="195">
        <v>873.64</v>
      </c>
      <c r="C4899" s="196">
        <f t="shared" si="152"/>
        <v>1.0216099911127743</v>
      </c>
      <c r="D4899" s="198">
        <f t="shared" si="153"/>
        <v>2.1609991112774285E-2</v>
      </c>
    </row>
    <row r="4900" spans="1:4" outlineLevel="1" x14ac:dyDescent="0.25">
      <c r="A4900" s="194">
        <v>39933</v>
      </c>
      <c r="B4900" s="195">
        <v>872.81</v>
      </c>
      <c r="C4900" s="196">
        <f t="shared" si="152"/>
        <v>0.99904995192527812</v>
      </c>
      <c r="D4900" s="198">
        <f t="shared" si="153"/>
        <v>-9.5004807472187647E-4</v>
      </c>
    </row>
    <row r="4901" spans="1:4" outlineLevel="1" x14ac:dyDescent="0.25">
      <c r="A4901" s="194">
        <v>39934</v>
      </c>
      <c r="B4901" s="195">
        <v>877.52</v>
      </c>
      <c r="C4901" s="196">
        <f t="shared" si="152"/>
        <v>1.0053963634697127</v>
      </c>
      <c r="D4901" s="198">
        <f t="shared" si="153"/>
        <v>5.3963634697127283E-3</v>
      </c>
    </row>
    <row r="4902" spans="1:4" outlineLevel="1" x14ac:dyDescent="0.25">
      <c r="A4902" s="194">
        <v>39937</v>
      </c>
      <c r="B4902" s="195">
        <v>907.24</v>
      </c>
      <c r="C4902" s="196">
        <f t="shared" si="152"/>
        <v>1.0338681739447535</v>
      </c>
      <c r="D4902" s="198">
        <f t="shared" si="153"/>
        <v>3.3868173944753499E-2</v>
      </c>
    </row>
    <row r="4903" spans="1:4" outlineLevel="1" x14ac:dyDescent="0.25">
      <c r="A4903" s="194">
        <v>39938</v>
      </c>
      <c r="B4903" s="195">
        <v>903.8</v>
      </c>
      <c r="C4903" s="196">
        <f t="shared" si="152"/>
        <v>0.99620828005819839</v>
      </c>
      <c r="D4903" s="198">
        <f t="shared" si="153"/>
        <v>-3.7917199418016079E-3</v>
      </c>
    </row>
    <row r="4904" spans="1:4" outlineLevel="1" x14ac:dyDescent="0.25">
      <c r="A4904" s="194">
        <v>39939</v>
      </c>
      <c r="B4904" s="195">
        <v>919.53</v>
      </c>
      <c r="C4904" s="196">
        <f t="shared" si="152"/>
        <v>1.0174042929851737</v>
      </c>
      <c r="D4904" s="198">
        <f t="shared" si="153"/>
        <v>1.7404292985173653E-2</v>
      </c>
    </row>
    <row r="4905" spans="1:4" outlineLevel="1" x14ac:dyDescent="0.25">
      <c r="A4905" s="194">
        <v>39940</v>
      </c>
      <c r="B4905" s="195">
        <v>907.39</v>
      </c>
      <c r="C4905" s="196">
        <f t="shared" si="152"/>
        <v>0.98679760312333475</v>
      </c>
      <c r="D4905" s="198">
        <f t="shared" si="153"/>
        <v>-1.3202396876665246E-2</v>
      </c>
    </row>
    <row r="4906" spans="1:4" outlineLevel="1" x14ac:dyDescent="0.25">
      <c r="A4906" s="194">
        <v>39941</v>
      </c>
      <c r="B4906" s="195">
        <v>929.23</v>
      </c>
      <c r="C4906" s="196">
        <f t="shared" si="152"/>
        <v>1.0240690331610443</v>
      </c>
      <c r="D4906" s="198">
        <f t="shared" si="153"/>
        <v>2.4069033161044251E-2</v>
      </c>
    </row>
    <row r="4907" spans="1:4" outlineLevel="1" x14ac:dyDescent="0.25">
      <c r="A4907" s="194">
        <v>39944</v>
      </c>
      <c r="B4907" s="195">
        <v>909.24</v>
      </c>
      <c r="C4907" s="196">
        <f t="shared" si="152"/>
        <v>0.97848756497314981</v>
      </c>
      <c r="D4907" s="198">
        <f t="shared" si="153"/>
        <v>-2.1512435026850185E-2</v>
      </c>
    </row>
    <row r="4908" spans="1:4" outlineLevel="1" x14ac:dyDescent="0.25">
      <c r="A4908" s="194">
        <v>39945</v>
      </c>
      <c r="B4908" s="195">
        <v>908.35</v>
      </c>
      <c r="C4908" s="196">
        <f t="shared" si="152"/>
        <v>0.99902116052967316</v>
      </c>
      <c r="D4908" s="198">
        <f t="shared" si="153"/>
        <v>-9.7883947032684215E-4</v>
      </c>
    </row>
    <row r="4909" spans="1:4" outlineLevel="1" x14ac:dyDescent="0.25">
      <c r="A4909" s="194">
        <v>39946</v>
      </c>
      <c r="B4909" s="195">
        <v>883.92</v>
      </c>
      <c r="C4909" s="196">
        <f t="shared" si="152"/>
        <v>0.9731050806407221</v>
      </c>
      <c r="D4909" s="198">
        <f t="shared" si="153"/>
        <v>-2.6894919359277902E-2</v>
      </c>
    </row>
    <row r="4910" spans="1:4" outlineLevel="1" x14ac:dyDescent="0.25">
      <c r="A4910" s="194">
        <v>39947</v>
      </c>
      <c r="B4910" s="195">
        <v>893.07</v>
      </c>
      <c r="C4910" s="196">
        <f t="shared" si="152"/>
        <v>1.0103516155308174</v>
      </c>
      <c r="D4910" s="198">
        <f t="shared" si="153"/>
        <v>1.0351615530817426E-2</v>
      </c>
    </row>
    <row r="4911" spans="1:4" outlineLevel="1" x14ac:dyDescent="0.25">
      <c r="A4911" s="194">
        <v>39948</v>
      </c>
      <c r="B4911" s="195">
        <v>882.88</v>
      </c>
      <c r="C4911" s="196">
        <f t="shared" si="152"/>
        <v>0.98858992016303304</v>
      </c>
      <c r="D4911" s="198">
        <f t="shared" si="153"/>
        <v>-1.1410079836966958E-2</v>
      </c>
    </row>
    <row r="4912" spans="1:4" outlineLevel="1" x14ac:dyDescent="0.25">
      <c r="A4912" s="194">
        <v>39951</v>
      </c>
      <c r="B4912" s="195">
        <v>909.71</v>
      </c>
      <c r="C4912" s="196">
        <f t="shared" si="152"/>
        <v>1.0303891808626315</v>
      </c>
      <c r="D4912" s="198">
        <f t="shared" si="153"/>
        <v>3.0389180862631537E-2</v>
      </c>
    </row>
    <row r="4913" spans="1:4" outlineLevel="1" x14ac:dyDescent="0.25">
      <c r="A4913" s="194">
        <v>39952</v>
      </c>
      <c r="B4913" s="195">
        <v>908.13</v>
      </c>
      <c r="C4913" s="196">
        <f t="shared" si="152"/>
        <v>0.9982631827725319</v>
      </c>
      <c r="D4913" s="198">
        <f t="shared" si="153"/>
        <v>-1.7368172274681015E-3</v>
      </c>
    </row>
    <row r="4914" spans="1:4" outlineLevel="1" x14ac:dyDescent="0.25">
      <c r="A4914" s="194">
        <v>39953</v>
      </c>
      <c r="B4914" s="195">
        <v>903.47</v>
      </c>
      <c r="C4914" s="196">
        <f t="shared" si="152"/>
        <v>0.99486857608492185</v>
      </c>
      <c r="D4914" s="198">
        <f t="shared" si="153"/>
        <v>-5.1314239150781482E-3</v>
      </c>
    </row>
    <row r="4915" spans="1:4" outlineLevel="1" x14ac:dyDescent="0.25">
      <c r="A4915" s="194">
        <v>39954</v>
      </c>
      <c r="B4915" s="195">
        <v>888.33</v>
      </c>
      <c r="C4915" s="196">
        <f t="shared" si="152"/>
        <v>0.98324238768304428</v>
      </c>
      <c r="D4915" s="198">
        <f t="shared" si="153"/>
        <v>-1.6757612316955717E-2</v>
      </c>
    </row>
    <row r="4916" spans="1:4" outlineLevel="1" x14ac:dyDescent="0.25">
      <c r="A4916" s="194">
        <v>39955</v>
      </c>
      <c r="B4916" s="195">
        <v>887</v>
      </c>
      <c r="C4916" s="196">
        <f t="shared" si="152"/>
        <v>0.99850280864093299</v>
      </c>
      <c r="D4916" s="198">
        <f t="shared" si="153"/>
        <v>-1.4971913590670072E-3</v>
      </c>
    </row>
    <row r="4917" spans="1:4" outlineLevel="1" x14ac:dyDescent="0.25">
      <c r="A4917" s="194">
        <v>39959</v>
      </c>
      <c r="B4917" s="195">
        <v>910.33</v>
      </c>
      <c r="C4917" s="196">
        <f t="shared" si="152"/>
        <v>1.0263021420518603</v>
      </c>
      <c r="D4917" s="198">
        <f t="shared" si="153"/>
        <v>2.6302142051860322E-2</v>
      </c>
    </row>
    <row r="4918" spans="1:4" outlineLevel="1" x14ac:dyDescent="0.25">
      <c r="A4918" s="194">
        <v>39960</v>
      </c>
      <c r="B4918" s="195">
        <v>893.06</v>
      </c>
      <c r="C4918" s="196">
        <f t="shared" si="152"/>
        <v>0.98102885766699977</v>
      </c>
      <c r="D4918" s="198">
        <f t="shared" si="153"/>
        <v>-1.8971142333000235E-2</v>
      </c>
    </row>
    <row r="4919" spans="1:4" outlineLevel="1" x14ac:dyDescent="0.25">
      <c r="A4919" s="194">
        <v>39961</v>
      </c>
      <c r="B4919" s="195">
        <v>906.83</v>
      </c>
      <c r="C4919" s="196">
        <f t="shared" si="152"/>
        <v>1.0154188968266411</v>
      </c>
      <c r="D4919" s="198">
        <f t="shared" si="153"/>
        <v>1.5418896826641104E-2</v>
      </c>
    </row>
    <row r="4920" spans="1:4" outlineLevel="1" x14ac:dyDescent="0.25">
      <c r="A4920" s="194">
        <v>39962</v>
      </c>
      <c r="B4920" s="195">
        <v>919.14</v>
      </c>
      <c r="C4920" s="196">
        <f t="shared" si="152"/>
        <v>1.0135747604291874</v>
      </c>
      <c r="D4920" s="198">
        <f t="shared" si="153"/>
        <v>1.3574760429187371E-2</v>
      </c>
    </row>
    <row r="4921" spans="1:4" outlineLevel="1" x14ac:dyDescent="0.25">
      <c r="A4921" s="194">
        <v>39965</v>
      </c>
      <c r="B4921" s="195">
        <v>942.87</v>
      </c>
      <c r="C4921" s="196">
        <f t="shared" si="152"/>
        <v>1.0258176121156735</v>
      </c>
      <c r="D4921" s="198">
        <f t="shared" si="153"/>
        <v>2.5817612115673461E-2</v>
      </c>
    </row>
    <row r="4922" spans="1:4" outlineLevel="1" x14ac:dyDescent="0.25">
      <c r="A4922" s="194">
        <v>39966</v>
      </c>
      <c r="B4922" s="195">
        <v>944.74</v>
      </c>
      <c r="C4922" s="196">
        <f t="shared" si="152"/>
        <v>1.0019833062882475</v>
      </c>
      <c r="D4922" s="198">
        <f t="shared" si="153"/>
        <v>1.9833062882474994E-3</v>
      </c>
    </row>
    <row r="4923" spans="1:4" outlineLevel="1" x14ac:dyDescent="0.25">
      <c r="A4923" s="194">
        <v>39967</v>
      </c>
      <c r="B4923" s="195">
        <v>931.76</v>
      </c>
      <c r="C4923" s="196">
        <f t="shared" si="152"/>
        <v>0.9862607701589855</v>
      </c>
      <c r="D4923" s="198">
        <f t="shared" si="153"/>
        <v>-1.37392298410145E-2</v>
      </c>
    </row>
    <row r="4924" spans="1:4" outlineLevel="1" x14ac:dyDescent="0.25">
      <c r="A4924" s="194">
        <v>39968</v>
      </c>
      <c r="B4924" s="195">
        <v>942.46</v>
      </c>
      <c r="C4924" s="196">
        <f t="shared" si="152"/>
        <v>1.0114836438567871</v>
      </c>
      <c r="D4924" s="198">
        <f t="shared" si="153"/>
        <v>1.1483643856787129E-2</v>
      </c>
    </row>
    <row r="4925" spans="1:4" outlineLevel="1" x14ac:dyDescent="0.25">
      <c r="A4925" s="194">
        <v>39969</v>
      </c>
      <c r="B4925" s="195">
        <v>940.09</v>
      </c>
      <c r="C4925" s="196">
        <f t="shared" si="152"/>
        <v>0.9974853044161025</v>
      </c>
      <c r="D4925" s="198">
        <f t="shared" si="153"/>
        <v>-2.5146955838974971E-3</v>
      </c>
    </row>
    <row r="4926" spans="1:4" outlineLevel="1" x14ac:dyDescent="0.25">
      <c r="A4926" s="194">
        <v>39972</v>
      </c>
      <c r="B4926" s="195">
        <v>939.14</v>
      </c>
      <c r="C4926" s="196">
        <f t="shared" si="152"/>
        <v>0.99898945845610521</v>
      </c>
      <c r="D4926" s="198">
        <f t="shared" si="153"/>
        <v>-1.010541543894794E-3</v>
      </c>
    </row>
    <row r="4927" spans="1:4" outlineLevel="1" x14ac:dyDescent="0.25">
      <c r="A4927" s="194">
        <v>39973</v>
      </c>
      <c r="B4927" s="195">
        <v>942.43</v>
      </c>
      <c r="C4927" s="196">
        <f t="shared" si="152"/>
        <v>1.0035032050599484</v>
      </c>
      <c r="D4927" s="198">
        <f t="shared" si="153"/>
        <v>3.5032050599483888E-3</v>
      </c>
    </row>
    <row r="4928" spans="1:4" outlineLevel="1" x14ac:dyDescent="0.25">
      <c r="A4928" s="194">
        <v>39974</v>
      </c>
      <c r="B4928" s="195">
        <v>939.15</v>
      </c>
      <c r="C4928" s="196">
        <f t="shared" si="152"/>
        <v>0.99651963541058752</v>
      </c>
      <c r="D4928" s="198">
        <f t="shared" si="153"/>
        <v>-3.4803645894124768E-3</v>
      </c>
    </row>
    <row r="4929" spans="1:4" outlineLevel="1" x14ac:dyDescent="0.25">
      <c r="A4929" s="194">
        <v>39975</v>
      </c>
      <c r="B4929" s="195">
        <v>944.89</v>
      </c>
      <c r="C4929" s="196">
        <f t="shared" si="152"/>
        <v>1.0061119097055848</v>
      </c>
      <c r="D4929" s="198">
        <f t="shared" si="153"/>
        <v>6.1119097055848393E-3</v>
      </c>
    </row>
    <row r="4930" spans="1:4" outlineLevel="1" x14ac:dyDescent="0.25">
      <c r="A4930" s="194">
        <v>39976</v>
      </c>
      <c r="B4930" s="195">
        <v>946.21</v>
      </c>
      <c r="C4930" s="196">
        <f t="shared" si="152"/>
        <v>1.0013969880091864</v>
      </c>
      <c r="D4930" s="198">
        <f t="shared" si="153"/>
        <v>1.3969880091864173E-3</v>
      </c>
    </row>
    <row r="4931" spans="1:4" outlineLevel="1" x14ac:dyDescent="0.25">
      <c r="A4931" s="194">
        <v>39979</v>
      </c>
      <c r="B4931" s="195">
        <v>923.72</v>
      </c>
      <c r="C4931" s="196">
        <f t="shared" si="152"/>
        <v>0.97623149195210368</v>
      </c>
      <c r="D4931" s="198">
        <f t="shared" si="153"/>
        <v>-2.376850804789632E-2</v>
      </c>
    </row>
    <row r="4932" spans="1:4" outlineLevel="1" x14ac:dyDescent="0.25">
      <c r="A4932" s="194">
        <v>39980</v>
      </c>
      <c r="B4932" s="195">
        <v>911.97</v>
      </c>
      <c r="C4932" s="196">
        <f t="shared" si="152"/>
        <v>0.98727969514571512</v>
      </c>
      <c r="D4932" s="198">
        <f t="shared" si="153"/>
        <v>-1.2720304854284881E-2</v>
      </c>
    </row>
    <row r="4933" spans="1:4" outlineLevel="1" x14ac:dyDescent="0.25">
      <c r="A4933" s="194">
        <v>39981</v>
      </c>
      <c r="B4933" s="195">
        <v>910.71</v>
      </c>
      <c r="C4933" s="196">
        <f t="shared" si="152"/>
        <v>0.99861837560446065</v>
      </c>
      <c r="D4933" s="198">
        <f t="shared" si="153"/>
        <v>-1.3816243955393492E-3</v>
      </c>
    </row>
    <row r="4934" spans="1:4" outlineLevel="1" x14ac:dyDescent="0.25">
      <c r="A4934" s="194">
        <v>39982</v>
      </c>
      <c r="B4934" s="195">
        <v>918.37</v>
      </c>
      <c r="C4934" s="196">
        <f t="shared" si="152"/>
        <v>1.0084110199734273</v>
      </c>
      <c r="D4934" s="198">
        <f t="shared" si="153"/>
        <v>8.4110199734273028E-3</v>
      </c>
    </row>
    <row r="4935" spans="1:4" outlineLevel="1" x14ac:dyDescent="0.25">
      <c r="A4935" s="194">
        <v>39983</v>
      </c>
      <c r="B4935" s="195">
        <v>921.23</v>
      </c>
      <c r="C4935" s="196">
        <f t="shared" si="152"/>
        <v>1.0031142132256063</v>
      </c>
      <c r="D4935" s="198">
        <f t="shared" si="153"/>
        <v>3.1142132256063437E-3</v>
      </c>
    </row>
    <row r="4936" spans="1:4" outlineLevel="1" x14ac:dyDescent="0.25">
      <c r="A4936" s="194">
        <v>39986</v>
      </c>
      <c r="B4936" s="195">
        <v>893.04</v>
      </c>
      <c r="C4936" s="196">
        <f t="shared" si="152"/>
        <v>0.96939960704710004</v>
      </c>
      <c r="D4936" s="198">
        <f t="shared" si="153"/>
        <v>-3.0600392952899957E-2</v>
      </c>
    </row>
    <row r="4937" spans="1:4" outlineLevel="1" x14ac:dyDescent="0.25">
      <c r="A4937" s="194">
        <v>39987</v>
      </c>
      <c r="B4937" s="195">
        <v>895.1</v>
      </c>
      <c r="C4937" s="196">
        <f t="shared" si="152"/>
        <v>1.0023067275821913</v>
      </c>
      <c r="D4937" s="198">
        <f t="shared" si="153"/>
        <v>2.3067275821913036E-3</v>
      </c>
    </row>
    <row r="4938" spans="1:4" outlineLevel="1" x14ac:dyDescent="0.25">
      <c r="A4938" s="194">
        <v>39988</v>
      </c>
      <c r="B4938" s="195">
        <v>900.94</v>
      </c>
      <c r="C4938" s="196">
        <f t="shared" si="152"/>
        <v>1.006524410680371</v>
      </c>
      <c r="D4938" s="198">
        <f t="shared" si="153"/>
        <v>6.5244106803710178E-3</v>
      </c>
    </row>
    <row r="4939" spans="1:4" outlineLevel="1" x14ac:dyDescent="0.25">
      <c r="A4939" s="194">
        <v>39989</v>
      </c>
      <c r="B4939" s="195">
        <v>920.26</v>
      </c>
      <c r="C4939" s="196">
        <f t="shared" si="152"/>
        <v>1.0214442693187116</v>
      </c>
      <c r="D4939" s="198">
        <f t="shared" si="153"/>
        <v>2.1444269318711573E-2</v>
      </c>
    </row>
    <row r="4940" spans="1:4" outlineLevel="1" x14ac:dyDescent="0.25">
      <c r="A4940" s="194">
        <v>39990</v>
      </c>
      <c r="B4940" s="195">
        <v>918.9</v>
      </c>
      <c r="C4940" s="196">
        <f t="shared" si="152"/>
        <v>0.99852215678177902</v>
      </c>
      <c r="D4940" s="198">
        <f t="shared" si="153"/>
        <v>-1.4778432182209755E-3</v>
      </c>
    </row>
    <row r="4941" spans="1:4" outlineLevel="1" x14ac:dyDescent="0.25">
      <c r="A4941" s="194">
        <v>39993</v>
      </c>
      <c r="B4941" s="195">
        <v>927.23</v>
      </c>
      <c r="C4941" s="196">
        <f t="shared" si="152"/>
        <v>1.0090651866361955</v>
      </c>
      <c r="D4941" s="198">
        <f t="shared" si="153"/>
        <v>9.065186636195488E-3</v>
      </c>
    </row>
    <row r="4942" spans="1:4" outlineLevel="1" x14ac:dyDescent="0.25">
      <c r="A4942" s="194">
        <v>39994</v>
      </c>
      <c r="B4942" s="195">
        <v>919.32</v>
      </c>
      <c r="C4942" s="196">
        <f t="shared" si="152"/>
        <v>0.99146921475793492</v>
      </c>
      <c r="D4942" s="198">
        <f t="shared" si="153"/>
        <v>-8.5307852420650754E-3</v>
      </c>
    </row>
    <row r="4943" spans="1:4" outlineLevel="1" x14ac:dyDescent="0.25">
      <c r="A4943" s="194">
        <v>39995</v>
      </c>
      <c r="B4943" s="195">
        <v>923.33</v>
      </c>
      <c r="C4943" s="196">
        <f t="shared" si="152"/>
        <v>1.0043619196797633</v>
      </c>
      <c r="D4943" s="198">
        <f t="shared" si="153"/>
        <v>4.3619196797632931E-3</v>
      </c>
    </row>
    <row r="4944" spans="1:4" outlineLevel="1" x14ac:dyDescent="0.25">
      <c r="A4944" s="194">
        <v>39996</v>
      </c>
      <c r="B4944" s="195">
        <v>896.42</v>
      </c>
      <c r="C4944" s="196">
        <f t="shared" si="152"/>
        <v>0.97085549045303399</v>
      </c>
      <c r="D4944" s="198">
        <f t="shared" si="153"/>
        <v>-2.9144509546966013E-2</v>
      </c>
    </row>
    <row r="4945" spans="1:4" outlineLevel="1" x14ac:dyDescent="0.25">
      <c r="A4945" s="194">
        <v>40000</v>
      </c>
      <c r="B4945" s="195">
        <v>898.72</v>
      </c>
      <c r="C4945" s="196">
        <f t="shared" si="152"/>
        <v>1.0025657615849715</v>
      </c>
      <c r="D4945" s="198">
        <f t="shared" si="153"/>
        <v>2.5657615849714599E-3</v>
      </c>
    </row>
    <row r="4946" spans="1:4" outlineLevel="1" x14ac:dyDescent="0.25">
      <c r="A4946" s="194">
        <v>40001</v>
      </c>
      <c r="B4946" s="195">
        <v>881.03</v>
      </c>
      <c r="C4946" s="196">
        <f t="shared" si="152"/>
        <v>0.98031645006231083</v>
      </c>
      <c r="D4946" s="198">
        <f t="shared" si="153"/>
        <v>-1.9683549937689171E-2</v>
      </c>
    </row>
    <row r="4947" spans="1:4" outlineLevel="1" x14ac:dyDescent="0.25">
      <c r="A4947" s="194">
        <v>40002</v>
      </c>
      <c r="B4947" s="195">
        <v>879.56</v>
      </c>
      <c r="C4947" s="196">
        <f t="shared" si="152"/>
        <v>0.99833149835987423</v>
      </c>
      <c r="D4947" s="198">
        <f t="shared" si="153"/>
        <v>-1.6685016401257746E-3</v>
      </c>
    </row>
    <row r="4948" spans="1:4" outlineLevel="1" x14ac:dyDescent="0.25">
      <c r="A4948" s="194">
        <v>40003</v>
      </c>
      <c r="B4948" s="195">
        <v>882.68</v>
      </c>
      <c r="C4948" s="196">
        <f t="shared" si="152"/>
        <v>1.0035472281595343</v>
      </c>
      <c r="D4948" s="198">
        <f t="shared" si="153"/>
        <v>3.5472281595343436E-3</v>
      </c>
    </row>
    <row r="4949" spans="1:4" outlineLevel="1" x14ac:dyDescent="0.25">
      <c r="A4949" s="194">
        <v>40004</v>
      </c>
      <c r="B4949" s="195">
        <v>879.13</v>
      </c>
      <c r="C4949" s="196">
        <f t="shared" si="152"/>
        <v>0.99597815742964613</v>
      </c>
      <c r="D4949" s="198">
        <f t="shared" si="153"/>
        <v>-4.0218425703538729E-3</v>
      </c>
    </row>
    <row r="4950" spans="1:4" outlineLevel="1" x14ac:dyDescent="0.25">
      <c r="A4950" s="194">
        <v>40007</v>
      </c>
      <c r="B4950" s="195">
        <v>901.05</v>
      </c>
      <c r="C4950" s="196">
        <f t="shared" si="152"/>
        <v>1.0249337413124338</v>
      </c>
      <c r="D4950" s="198">
        <f t="shared" si="153"/>
        <v>2.4933741312433755E-2</v>
      </c>
    </row>
    <row r="4951" spans="1:4" outlineLevel="1" x14ac:dyDescent="0.25">
      <c r="A4951" s="194">
        <v>40008</v>
      </c>
      <c r="B4951" s="195">
        <v>905.84</v>
      </c>
      <c r="C4951" s="196">
        <f t="shared" si="152"/>
        <v>1.0053160201986573</v>
      </c>
      <c r="D4951" s="198">
        <f t="shared" si="153"/>
        <v>5.3160201986572897E-3</v>
      </c>
    </row>
    <row r="4952" spans="1:4" outlineLevel="1" x14ac:dyDescent="0.25">
      <c r="A4952" s="194">
        <v>40009</v>
      </c>
      <c r="B4952" s="195">
        <v>932.68</v>
      </c>
      <c r="C4952" s="196">
        <f t="shared" si="152"/>
        <v>1.0296299567252494</v>
      </c>
      <c r="D4952" s="198">
        <f t="shared" si="153"/>
        <v>2.9629956725249373E-2</v>
      </c>
    </row>
    <row r="4953" spans="1:4" outlineLevel="1" x14ac:dyDescent="0.25">
      <c r="A4953" s="194">
        <v>40010</v>
      </c>
      <c r="B4953" s="195">
        <v>940.74</v>
      </c>
      <c r="C4953" s="196">
        <f t="shared" si="152"/>
        <v>1.0086417635201785</v>
      </c>
      <c r="D4953" s="198">
        <f t="shared" si="153"/>
        <v>8.6417635201785359E-3</v>
      </c>
    </row>
    <row r="4954" spans="1:4" outlineLevel="1" x14ac:dyDescent="0.25">
      <c r="A4954" s="194">
        <v>40011</v>
      </c>
      <c r="B4954" s="195">
        <v>940.38</v>
      </c>
      <c r="C4954" s="196">
        <f t="shared" si="152"/>
        <v>0.9996173225333248</v>
      </c>
      <c r="D4954" s="198">
        <f t="shared" si="153"/>
        <v>-3.8267746667519642E-4</v>
      </c>
    </row>
    <row r="4955" spans="1:4" outlineLevel="1" x14ac:dyDescent="0.25">
      <c r="A4955" s="194">
        <v>40014</v>
      </c>
      <c r="B4955" s="195">
        <v>951.13</v>
      </c>
      <c r="C4955" s="196">
        <f t="shared" si="152"/>
        <v>1.0114315489482975</v>
      </c>
      <c r="D4955" s="198">
        <f t="shared" si="153"/>
        <v>1.1431548948297454E-2</v>
      </c>
    </row>
    <row r="4956" spans="1:4" outlineLevel="1" x14ac:dyDescent="0.25">
      <c r="A4956" s="194">
        <v>40015</v>
      </c>
      <c r="B4956" s="195">
        <v>954.58</v>
      </c>
      <c r="C4956" s="196">
        <f t="shared" si="152"/>
        <v>1.0036272644118049</v>
      </c>
      <c r="D4956" s="198">
        <f t="shared" si="153"/>
        <v>3.6272644118049424E-3</v>
      </c>
    </row>
    <row r="4957" spans="1:4" outlineLevel="1" x14ac:dyDescent="0.25">
      <c r="A4957" s="194">
        <v>40016</v>
      </c>
      <c r="B4957" s="195">
        <v>954.07</v>
      </c>
      <c r="C4957" s="196">
        <f t="shared" ref="C4957:C5020" si="154">B4957/B4956</f>
        <v>0.99946573362106894</v>
      </c>
      <c r="D4957" s="198">
        <f t="shared" ref="D4957:D5020" si="155">C4957-1</f>
        <v>-5.3426637893105866E-4</v>
      </c>
    </row>
    <row r="4958" spans="1:4" outlineLevel="1" x14ac:dyDescent="0.25">
      <c r="A4958" s="194">
        <v>40017</v>
      </c>
      <c r="B4958" s="195">
        <v>976.29</v>
      </c>
      <c r="C4958" s="196">
        <f t="shared" si="154"/>
        <v>1.0232896957246322</v>
      </c>
      <c r="D4958" s="198">
        <f t="shared" si="155"/>
        <v>2.3289695724632242E-2</v>
      </c>
    </row>
    <row r="4959" spans="1:4" outlineLevel="1" x14ac:dyDescent="0.25">
      <c r="A4959" s="194">
        <v>40018</v>
      </c>
      <c r="B4959" s="195">
        <v>979.26</v>
      </c>
      <c r="C4959" s="196">
        <f t="shared" si="154"/>
        <v>1.0030421288756415</v>
      </c>
      <c r="D4959" s="198">
        <f t="shared" si="155"/>
        <v>3.042128875641481E-3</v>
      </c>
    </row>
    <row r="4960" spans="1:4" outlineLevel="1" x14ac:dyDescent="0.25">
      <c r="A4960" s="194">
        <v>40021</v>
      </c>
      <c r="B4960" s="195">
        <v>982.18</v>
      </c>
      <c r="C4960" s="196">
        <f t="shared" si="154"/>
        <v>1.0029818434327962</v>
      </c>
      <c r="D4960" s="198">
        <f t="shared" si="155"/>
        <v>2.9818434327961718E-3</v>
      </c>
    </row>
    <row r="4961" spans="1:4" outlineLevel="1" x14ac:dyDescent="0.25">
      <c r="A4961" s="194">
        <v>40022</v>
      </c>
      <c r="B4961" s="195">
        <v>979.62</v>
      </c>
      <c r="C4961" s="196">
        <f t="shared" si="154"/>
        <v>0.99739355311653677</v>
      </c>
      <c r="D4961" s="198">
        <f t="shared" si="155"/>
        <v>-2.6064468834632315E-3</v>
      </c>
    </row>
    <row r="4962" spans="1:4" outlineLevel="1" x14ac:dyDescent="0.25">
      <c r="A4962" s="194">
        <v>40023</v>
      </c>
      <c r="B4962" s="195">
        <v>975.15</v>
      </c>
      <c r="C4962" s="196">
        <f t="shared" si="154"/>
        <v>0.99543700618607212</v>
      </c>
      <c r="D4962" s="198">
        <f t="shared" si="155"/>
        <v>-4.5629938139278847E-3</v>
      </c>
    </row>
    <row r="4963" spans="1:4" outlineLevel="1" x14ac:dyDescent="0.25">
      <c r="A4963" s="194">
        <v>40024</v>
      </c>
      <c r="B4963" s="195">
        <v>986.75</v>
      </c>
      <c r="C4963" s="196">
        <f t="shared" si="154"/>
        <v>1.0118956058042352</v>
      </c>
      <c r="D4963" s="198">
        <f t="shared" si="155"/>
        <v>1.189560580423521E-2</v>
      </c>
    </row>
    <row r="4964" spans="1:4" outlineLevel="1" x14ac:dyDescent="0.25">
      <c r="A4964" s="194">
        <v>40025</v>
      </c>
      <c r="B4964" s="195">
        <v>987.48</v>
      </c>
      <c r="C4964" s="196">
        <f t="shared" si="154"/>
        <v>1.0007398023815557</v>
      </c>
      <c r="D4964" s="198">
        <f t="shared" si="155"/>
        <v>7.3980238155568756E-4</v>
      </c>
    </row>
    <row r="4965" spans="1:4" outlineLevel="1" x14ac:dyDescent="0.25">
      <c r="A4965" s="194">
        <v>40028</v>
      </c>
      <c r="B4965" s="195">
        <v>1002.63</v>
      </c>
      <c r="C4965" s="196">
        <f t="shared" si="154"/>
        <v>1.0153420828776278</v>
      </c>
      <c r="D4965" s="198">
        <f t="shared" si="155"/>
        <v>1.5342082877627838E-2</v>
      </c>
    </row>
    <row r="4966" spans="1:4" outlineLevel="1" x14ac:dyDescent="0.25">
      <c r="A4966" s="194">
        <v>40029</v>
      </c>
      <c r="B4966" s="195">
        <v>1005.65</v>
      </c>
      <c r="C4966" s="196">
        <f t="shared" si="154"/>
        <v>1.003012078234244</v>
      </c>
      <c r="D4966" s="198">
        <f t="shared" si="155"/>
        <v>3.0120782342439867E-3</v>
      </c>
    </row>
    <row r="4967" spans="1:4" outlineLevel="1" x14ac:dyDescent="0.25">
      <c r="A4967" s="194">
        <v>40030</v>
      </c>
      <c r="B4967" s="195">
        <v>1002.72</v>
      </c>
      <c r="C4967" s="196">
        <f t="shared" si="154"/>
        <v>0.99708646149256708</v>
      </c>
      <c r="D4967" s="198">
        <f t="shared" si="155"/>
        <v>-2.9135385074329223E-3</v>
      </c>
    </row>
    <row r="4968" spans="1:4" outlineLevel="1" x14ac:dyDescent="0.25">
      <c r="A4968" s="194">
        <v>40031</v>
      </c>
      <c r="B4968" s="195">
        <v>997.08</v>
      </c>
      <c r="C4968" s="196">
        <f t="shared" si="154"/>
        <v>0.99437529918621348</v>
      </c>
      <c r="D4968" s="198">
        <f t="shared" si="155"/>
        <v>-5.6247008137865206E-3</v>
      </c>
    </row>
    <row r="4969" spans="1:4" outlineLevel="1" x14ac:dyDescent="0.25">
      <c r="A4969" s="194">
        <v>40032</v>
      </c>
      <c r="B4969" s="195">
        <v>1010.48</v>
      </c>
      <c r="C4969" s="196">
        <f t="shared" si="154"/>
        <v>1.013439242588358</v>
      </c>
      <c r="D4969" s="198">
        <f t="shared" si="155"/>
        <v>1.3439242588358047E-2</v>
      </c>
    </row>
    <row r="4970" spans="1:4" outlineLevel="1" x14ac:dyDescent="0.25">
      <c r="A4970" s="194">
        <v>40035</v>
      </c>
      <c r="B4970" s="195">
        <v>1007.1</v>
      </c>
      <c r="C4970" s="196">
        <f t="shared" si="154"/>
        <v>0.99665505502335527</v>
      </c>
      <c r="D4970" s="198">
        <f t="shared" si="155"/>
        <v>-3.3449449766447259E-3</v>
      </c>
    </row>
    <row r="4971" spans="1:4" outlineLevel="1" x14ac:dyDescent="0.25">
      <c r="A4971" s="194">
        <v>40036</v>
      </c>
      <c r="B4971" s="195">
        <v>994.35</v>
      </c>
      <c r="C4971" s="196">
        <f t="shared" si="154"/>
        <v>0.98733988680369378</v>
      </c>
      <c r="D4971" s="198">
        <f t="shared" si="155"/>
        <v>-1.2660113196306222E-2</v>
      </c>
    </row>
    <row r="4972" spans="1:4" outlineLevel="1" x14ac:dyDescent="0.25">
      <c r="A4972" s="194">
        <v>40037</v>
      </c>
      <c r="B4972" s="195">
        <v>1005.81</v>
      </c>
      <c r="C4972" s="196">
        <f t="shared" si="154"/>
        <v>1.0115251169105446</v>
      </c>
      <c r="D4972" s="198">
        <f t="shared" si="155"/>
        <v>1.1525116910544586E-2</v>
      </c>
    </row>
    <row r="4973" spans="1:4" outlineLevel="1" x14ac:dyDescent="0.25">
      <c r="A4973" s="194">
        <v>40038</v>
      </c>
      <c r="B4973" s="195">
        <v>1012.73</v>
      </c>
      <c r="C4973" s="196">
        <f t="shared" si="154"/>
        <v>1.006880027042881</v>
      </c>
      <c r="D4973" s="198">
        <f t="shared" si="155"/>
        <v>6.8800270428810428E-3</v>
      </c>
    </row>
    <row r="4974" spans="1:4" outlineLevel="1" x14ac:dyDescent="0.25">
      <c r="A4974" s="194">
        <v>40039</v>
      </c>
      <c r="B4974" s="195">
        <v>1004.09</v>
      </c>
      <c r="C4974" s="196">
        <f t="shared" si="154"/>
        <v>0.99146860466264453</v>
      </c>
      <c r="D4974" s="198">
        <f t="shared" si="155"/>
        <v>-8.5313953373554741E-3</v>
      </c>
    </row>
    <row r="4975" spans="1:4" outlineLevel="1" x14ac:dyDescent="0.25">
      <c r="A4975" s="194">
        <v>40042</v>
      </c>
      <c r="B4975" s="195">
        <v>979.73</v>
      </c>
      <c r="C4975" s="196">
        <f t="shared" si="154"/>
        <v>0.97573922656335588</v>
      </c>
      <c r="D4975" s="198">
        <f t="shared" si="155"/>
        <v>-2.4260773436644123E-2</v>
      </c>
    </row>
    <row r="4976" spans="1:4" outlineLevel="1" x14ac:dyDescent="0.25">
      <c r="A4976" s="194">
        <v>40043</v>
      </c>
      <c r="B4976" s="195">
        <v>989.67</v>
      </c>
      <c r="C4976" s="196">
        <f t="shared" si="154"/>
        <v>1.010145652373613</v>
      </c>
      <c r="D4976" s="198">
        <f t="shared" si="155"/>
        <v>1.0145652373612979E-2</v>
      </c>
    </row>
    <row r="4977" spans="1:4" outlineLevel="1" x14ac:dyDescent="0.25">
      <c r="A4977" s="194">
        <v>40044</v>
      </c>
      <c r="B4977" s="195">
        <v>996.46</v>
      </c>
      <c r="C4977" s="196">
        <f t="shared" si="154"/>
        <v>1.0068608728161914</v>
      </c>
      <c r="D4977" s="198">
        <f t="shared" si="155"/>
        <v>6.8608728161914101E-3</v>
      </c>
    </row>
    <row r="4978" spans="1:4" outlineLevel="1" x14ac:dyDescent="0.25">
      <c r="A4978" s="194">
        <v>40045</v>
      </c>
      <c r="B4978" s="195">
        <v>1007.37</v>
      </c>
      <c r="C4978" s="196">
        <f t="shared" si="154"/>
        <v>1.0109487586054633</v>
      </c>
      <c r="D4978" s="198">
        <f t="shared" si="155"/>
        <v>1.0948758605463293E-2</v>
      </c>
    </row>
    <row r="4979" spans="1:4" outlineLevel="1" x14ac:dyDescent="0.25">
      <c r="A4979" s="194">
        <v>40046</v>
      </c>
      <c r="B4979" s="195">
        <v>1026.1300000000001</v>
      </c>
      <c r="C4979" s="196">
        <f t="shared" si="154"/>
        <v>1.0186227503300676</v>
      </c>
      <c r="D4979" s="198">
        <f t="shared" si="155"/>
        <v>1.862275033006755E-2</v>
      </c>
    </row>
    <row r="4980" spans="1:4" outlineLevel="1" x14ac:dyDescent="0.25">
      <c r="A4980" s="194">
        <v>40049</v>
      </c>
      <c r="B4980" s="195">
        <v>1025.57</v>
      </c>
      <c r="C4980" s="196">
        <f t="shared" si="154"/>
        <v>0.99945426018145833</v>
      </c>
      <c r="D4980" s="198">
        <f t="shared" si="155"/>
        <v>-5.4573981854166842E-4</v>
      </c>
    </row>
    <row r="4981" spans="1:4" outlineLevel="1" x14ac:dyDescent="0.25">
      <c r="A4981" s="194">
        <v>40050</v>
      </c>
      <c r="B4981" s="195">
        <v>1028</v>
      </c>
      <c r="C4981" s="196">
        <f t="shared" si="154"/>
        <v>1.0023694140819253</v>
      </c>
      <c r="D4981" s="198">
        <f t="shared" si="155"/>
        <v>2.3694140819252585E-3</v>
      </c>
    </row>
    <row r="4982" spans="1:4" outlineLevel="1" x14ac:dyDescent="0.25">
      <c r="A4982" s="194">
        <v>40051</v>
      </c>
      <c r="B4982" s="195">
        <v>1028.1199999999999</v>
      </c>
      <c r="C4982" s="196">
        <f t="shared" si="154"/>
        <v>1.0001167315175097</v>
      </c>
      <c r="D4982" s="198">
        <f t="shared" si="155"/>
        <v>1.167315175096828E-4</v>
      </c>
    </row>
    <row r="4983" spans="1:4" outlineLevel="1" x14ac:dyDescent="0.25">
      <c r="A4983" s="194">
        <v>40052</v>
      </c>
      <c r="B4983" s="195">
        <v>1030.98</v>
      </c>
      <c r="C4983" s="196">
        <f t="shared" si="154"/>
        <v>1.0027817764463294</v>
      </c>
      <c r="D4983" s="198">
        <f t="shared" si="155"/>
        <v>2.7817764463293759E-3</v>
      </c>
    </row>
    <row r="4984" spans="1:4" outlineLevel="1" x14ac:dyDescent="0.25">
      <c r="A4984" s="194">
        <v>40053</v>
      </c>
      <c r="B4984" s="195">
        <v>1028.93</v>
      </c>
      <c r="C4984" s="196">
        <f t="shared" si="154"/>
        <v>0.99801160061300898</v>
      </c>
      <c r="D4984" s="198">
        <f t="shared" si="155"/>
        <v>-1.9883993869910244E-3</v>
      </c>
    </row>
    <row r="4985" spans="1:4" outlineLevel="1" x14ac:dyDescent="0.25">
      <c r="A4985" s="194">
        <v>40056</v>
      </c>
      <c r="B4985" s="195">
        <v>1020.62</v>
      </c>
      <c r="C4985" s="196">
        <f t="shared" si="154"/>
        <v>0.99192364883908524</v>
      </c>
      <c r="D4985" s="198">
        <f t="shared" si="155"/>
        <v>-8.0763511609147631E-3</v>
      </c>
    </row>
    <row r="4986" spans="1:4" outlineLevel="1" x14ac:dyDescent="0.25">
      <c r="A4986" s="194">
        <v>40057</v>
      </c>
      <c r="B4986" s="195">
        <v>998.04</v>
      </c>
      <c r="C4986" s="196">
        <f t="shared" si="154"/>
        <v>0.97787619290235339</v>
      </c>
      <c r="D4986" s="198">
        <f t="shared" si="155"/>
        <v>-2.2123807097646608E-2</v>
      </c>
    </row>
    <row r="4987" spans="1:4" outlineLevel="1" x14ac:dyDescent="0.25">
      <c r="A4987" s="194">
        <v>40058</v>
      </c>
      <c r="B4987" s="195">
        <v>994.75</v>
      </c>
      <c r="C4987" s="196">
        <f t="shared" si="154"/>
        <v>0.99670353893631525</v>
      </c>
      <c r="D4987" s="198">
        <f t="shared" si="155"/>
        <v>-3.2964610636847524E-3</v>
      </c>
    </row>
    <row r="4988" spans="1:4" outlineLevel="1" x14ac:dyDescent="0.25">
      <c r="A4988" s="194">
        <v>40059</v>
      </c>
      <c r="B4988" s="195">
        <v>1003.24</v>
      </c>
      <c r="C4988" s="196">
        <f t="shared" si="154"/>
        <v>1.0085348077406384</v>
      </c>
      <c r="D4988" s="198">
        <f t="shared" si="155"/>
        <v>8.5348077406384171E-3</v>
      </c>
    </row>
    <row r="4989" spans="1:4" outlineLevel="1" x14ac:dyDescent="0.25">
      <c r="A4989" s="194">
        <v>40060</v>
      </c>
      <c r="B4989" s="195">
        <v>1016.4</v>
      </c>
      <c r="C4989" s="196">
        <f t="shared" si="154"/>
        <v>1.0131174993022607</v>
      </c>
      <c r="D4989" s="198">
        <f t="shared" si="155"/>
        <v>1.3117499302260693E-2</v>
      </c>
    </row>
    <row r="4990" spans="1:4" outlineLevel="1" x14ac:dyDescent="0.25">
      <c r="A4990" s="194">
        <v>40064</v>
      </c>
      <c r="B4990" s="195">
        <v>1025.3900000000001</v>
      </c>
      <c r="C4990" s="196">
        <f t="shared" si="154"/>
        <v>1.0088449429358521</v>
      </c>
      <c r="D4990" s="198">
        <f t="shared" si="155"/>
        <v>8.8449429358521403E-3</v>
      </c>
    </row>
    <row r="4991" spans="1:4" outlineLevel="1" x14ac:dyDescent="0.25">
      <c r="A4991" s="194">
        <v>40065</v>
      </c>
      <c r="B4991" s="195">
        <v>1033.3699999999999</v>
      </c>
      <c r="C4991" s="196">
        <f t="shared" si="154"/>
        <v>1.0077824047435608</v>
      </c>
      <c r="D4991" s="198">
        <f t="shared" si="155"/>
        <v>7.7824047435608446E-3</v>
      </c>
    </row>
    <row r="4992" spans="1:4" outlineLevel="1" x14ac:dyDescent="0.25">
      <c r="A4992" s="194">
        <v>40066</v>
      </c>
      <c r="B4992" s="195">
        <v>1044.1400000000001</v>
      </c>
      <c r="C4992" s="196">
        <f t="shared" si="154"/>
        <v>1.0104222108247773</v>
      </c>
      <c r="D4992" s="198">
        <f t="shared" si="155"/>
        <v>1.0422210824777345E-2</v>
      </c>
    </row>
    <row r="4993" spans="1:4" outlineLevel="1" x14ac:dyDescent="0.25">
      <c r="A4993" s="194">
        <v>40067</v>
      </c>
      <c r="B4993" s="195">
        <v>1042.73</v>
      </c>
      <c r="C4993" s="196">
        <f t="shared" si="154"/>
        <v>0.99864960637462397</v>
      </c>
      <c r="D4993" s="198">
        <f t="shared" si="155"/>
        <v>-1.350393625376034E-3</v>
      </c>
    </row>
    <row r="4994" spans="1:4" outlineLevel="1" x14ac:dyDescent="0.25">
      <c r="A4994" s="194">
        <v>40070</v>
      </c>
      <c r="B4994" s="195">
        <v>1049.3399999999999</v>
      </c>
      <c r="C4994" s="196">
        <f t="shared" si="154"/>
        <v>1.0063391290170993</v>
      </c>
      <c r="D4994" s="198">
        <f t="shared" si="155"/>
        <v>6.3391290170993209E-3</v>
      </c>
    </row>
    <row r="4995" spans="1:4" outlineLevel="1" x14ac:dyDescent="0.25">
      <c r="A4995" s="194">
        <v>40071</v>
      </c>
      <c r="B4995" s="195">
        <v>1052.6300000000001</v>
      </c>
      <c r="C4995" s="196">
        <f t="shared" si="154"/>
        <v>1.0031353040959081</v>
      </c>
      <c r="D4995" s="198">
        <f t="shared" si="155"/>
        <v>3.1353040959081202E-3</v>
      </c>
    </row>
    <row r="4996" spans="1:4" outlineLevel="1" x14ac:dyDescent="0.25">
      <c r="A4996" s="194">
        <v>40072</v>
      </c>
      <c r="B4996" s="195">
        <v>1068.76</v>
      </c>
      <c r="C4996" s="196">
        <f t="shared" si="154"/>
        <v>1.0153235229852844</v>
      </c>
      <c r="D4996" s="198">
        <f t="shared" si="155"/>
        <v>1.5323522985284388E-2</v>
      </c>
    </row>
    <row r="4997" spans="1:4" outlineLevel="1" x14ac:dyDescent="0.25">
      <c r="A4997" s="194">
        <v>40073</v>
      </c>
      <c r="B4997" s="195">
        <v>1065.49</v>
      </c>
      <c r="C4997" s="196">
        <f t="shared" si="154"/>
        <v>0.99694037950522107</v>
      </c>
      <c r="D4997" s="198">
        <f t="shared" si="155"/>
        <v>-3.0596204947789252E-3</v>
      </c>
    </row>
    <row r="4998" spans="1:4" outlineLevel="1" x14ac:dyDescent="0.25">
      <c r="A4998" s="194">
        <v>40074</v>
      </c>
      <c r="B4998" s="195">
        <v>1068.3</v>
      </c>
      <c r="C4998" s="196">
        <f t="shared" si="154"/>
        <v>1.0026372842541929</v>
      </c>
      <c r="D4998" s="198">
        <f t="shared" si="155"/>
        <v>2.637284254192851E-3</v>
      </c>
    </row>
    <row r="4999" spans="1:4" outlineLevel="1" x14ac:dyDescent="0.25">
      <c r="A4999" s="194">
        <v>40077</v>
      </c>
      <c r="B4999" s="195">
        <v>1064.6600000000001</v>
      </c>
      <c r="C4999" s="196">
        <f t="shared" si="154"/>
        <v>0.99659271740147914</v>
      </c>
      <c r="D4999" s="198">
        <f t="shared" si="155"/>
        <v>-3.4072825985208555E-3</v>
      </c>
    </row>
    <row r="5000" spans="1:4" outlineLevel="1" x14ac:dyDescent="0.25">
      <c r="A5000" s="194">
        <v>40078</v>
      </c>
      <c r="B5000" s="195">
        <v>1071.6600000000001</v>
      </c>
      <c r="C5000" s="196">
        <f t="shared" si="154"/>
        <v>1.006574868972254</v>
      </c>
      <c r="D5000" s="198">
        <f t="shared" si="155"/>
        <v>6.574868972254011E-3</v>
      </c>
    </row>
    <row r="5001" spans="1:4" outlineLevel="1" x14ac:dyDescent="0.25">
      <c r="A5001" s="194">
        <v>40079</v>
      </c>
      <c r="B5001" s="195">
        <v>1060.8699999999999</v>
      </c>
      <c r="C5001" s="196">
        <f t="shared" si="154"/>
        <v>0.98993150812757758</v>
      </c>
      <c r="D5001" s="198">
        <f t="shared" si="155"/>
        <v>-1.0068491872422425E-2</v>
      </c>
    </row>
    <row r="5002" spans="1:4" outlineLevel="1" x14ac:dyDescent="0.25">
      <c r="A5002" s="194">
        <v>40080</v>
      </c>
      <c r="B5002" s="195">
        <v>1050.78</v>
      </c>
      <c r="C5002" s="196">
        <f t="shared" si="154"/>
        <v>0.9904889383242057</v>
      </c>
      <c r="D5002" s="198">
        <f t="shared" si="155"/>
        <v>-9.5110616757942967E-3</v>
      </c>
    </row>
    <row r="5003" spans="1:4" outlineLevel="1" x14ac:dyDescent="0.25">
      <c r="A5003" s="194">
        <v>40081</v>
      </c>
      <c r="B5003" s="195">
        <v>1044.3800000000001</v>
      </c>
      <c r="C5003" s="196">
        <f t="shared" si="154"/>
        <v>0.993909286434839</v>
      </c>
      <c r="D5003" s="198">
        <f t="shared" si="155"/>
        <v>-6.0907135651609989E-3</v>
      </c>
    </row>
    <row r="5004" spans="1:4" outlineLevel="1" x14ac:dyDescent="0.25">
      <c r="A5004" s="194">
        <v>40084</v>
      </c>
      <c r="B5004" s="195">
        <v>1062.98</v>
      </c>
      <c r="C5004" s="196">
        <f t="shared" si="154"/>
        <v>1.0178096095290985</v>
      </c>
      <c r="D5004" s="198">
        <f t="shared" si="155"/>
        <v>1.7809609529098491E-2</v>
      </c>
    </row>
    <row r="5005" spans="1:4" outlineLevel="1" x14ac:dyDescent="0.25">
      <c r="A5005" s="194">
        <v>40085</v>
      </c>
      <c r="B5005" s="195">
        <v>1060.6099999999999</v>
      </c>
      <c r="C5005" s="196">
        <f t="shared" si="154"/>
        <v>0.99777041901070562</v>
      </c>
      <c r="D5005" s="198">
        <f t="shared" si="155"/>
        <v>-2.2295809892943774E-3</v>
      </c>
    </row>
    <row r="5006" spans="1:4" outlineLevel="1" x14ac:dyDescent="0.25">
      <c r="A5006" s="194">
        <v>40086</v>
      </c>
      <c r="B5006" s="195">
        <v>1057.08</v>
      </c>
      <c r="C5006" s="196">
        <f t="shared" si="154"/>
        <v>0.99667172664787251</v>
      </c>
      <c r="D5006" s="198">
        <f t="shared" si="155"/>
        <v>-3.3282733521274865E-3</v>
      </c>
    </row>
    <row r="5007" spans="1:4" outlineLevel="1" x14ac:dyDescent="0.25">
      <c r="A5007" s="194">
        <v>40087</v>
      </c>
      <c r="B5007" s="195">
        <v>1029.8499999999999</v>
      </c>
      <c r="C5007" s="196">
        <f t="shared" si="154"/>
        <v>0.97424036023763572</v>
      </c>
      <c r="D5007" s="198">
        <f t="shared" si="155"/>
        <v>-2.5759639762364284E-2</v>
      </c>
    </row>
    <row r="5008" spans="1:4" outlineLevel="1" x14ac:dyDescent="0.25">
      <c r="A5008" s="194">
        <v>40088</v>
      </c>
      <c r="B5008" s="195">
        <v>1025.21</v>
      </c>
      <c r="C5008" s="196">
        <f t="shared" si="154"/>
        <v>0.99549448948876063</v>
      </c>
      <c r="D5008" s="198">
        <f t="shared" si="155"/>
        <v>-4.5055105112393745E-3</v>
      </c>
    </row>
    <row r="5009" spans="1:4" outlineLevel="1" x14ac:dyDescent="0.25">
      <c r="A5009" s="194">
        <v>40091</v>
      </c>
      <c r="B5009" s="195">
        <v>1040.46</v>
      </c>
      <c r="C5009" s="196">
        <f t="shared" si="154"/>
        <v>1.0148750012192624</v>
      </c>
      <c r="D5009" s="198">
        <f t="shared" si="155"/>
        <v>1.487500121926244E-2</v>
      </c>
    </row>
    <row r="5010" spans="1:4" outlineLevel="1" x14ac:dyDescent="0.25">
      <c r="A5010" s="194">
        <v>40092</v>
      </c>
      <c r="B5010" s="195">
        <v>1054.72</v>
      </c>
      <c r="C5010" s="196">
        <f t="shared" si="154"/>
        <v>1.0137054764238895</v>
      </c>
      <c r="D5010" s="198">
        <f t="shared" si="155"/>
        <v>1.3705476423889529E-2</v>
      </c>
    </row>
    <row r="5011" spans="1:4" outlineLevel="1" x14ac:dyDescent="0.25">
      <c r="A5011" s="194">
        <v>40093</v>
      </c>
      <c r="B5011" s="195">
        <v>1057.58</v>
      </c>
      <c r="C5011" s="196">
        <f t="shared" si="154"/>
        <v>1.002711620145631</v>
      </c>
      <c r="D5011" s="198">
        <f t="shared" si="155"/>
        <v>2.7116201456309774E-3</v>
      </c>
    </row>
    <row r="5012" spans="1:4" outlineLevel="1" x14ac:dyDescent="0.25">
      <c r="A5012" s="194">
        <v>40094</v>
      </c>
      <c r="B5012" s="195">
        <v>1065.48</v>
      </c>
      <c r="C5012" s="196">
        <f t="shared" si="154"/>
        <v>1.0074698840749636</v>
      </c>
      <c r="D5012" s="198">
        <f t="shared" si="155"/>
        <v>7.4698840749636286E-3</v>
      </c>
    </row>
    <row r="5013" spans="1:4" outlineLevel="1" x14ac:dyDescent="0.25">
      <c r="A5013" s="194">
        <v>40095</v>
      </c>
      <c r="B5013" s="195">
        <v>1071.49</v>
      </c>
      <c r="C5013" s="196">
        <f t="shared" si="154"/>
        <v>1.0056406502233735</v>
      </c>
      <c r="D5013" s="198">
        <f t="shared" si="155"/>
        <v>5.6406502233734557E-3</v>
      </c>
    </row>
    <row r="5014" spans="1:4" outlineLevel="1" x14ac:dyDescent="0.25">
      <c r="A5014" s="194">
        <v>40098</v>
      </c>
      <c r="B5014" s="195">
        <v>1076.19</v>
      </c>
      <c r="C5014" s="196">
        <f t="shared" si="154"/>
        <v>1.0043864151788631</v>
      </c>
      <c r="D5014" s="198">
        <f t="shared" si="155"/>
        <v>4.3864151788630679E-3</v>
      </c>
    </row>
    <row r="5015" spans="1:4" outlineLevel="1" x14ac:dyDescent="0.25">
      <c r="A5015" s="194">
        <v>40099</v>
      </c>
      <c r="B5015" s="195">
        <v>1073.19</v>
      </c>
      <c r="C5015" s="196">
        <f t="shared" si="154"/>
        <v>0.99721238814707436</v>
      </c>
      <c r="D5015" s="198">
        <f t="shared" si="155"/>
        <v>-2.7876118529256422E-3</v>
      </c>
    </row>
    <row r="5016" spans="1:4" outlineLevel="1" x14ac:dyDescent="0.25">
      <c r="A5016" s="194">
        <v>40100</v>
      </c>
      <c r="B5016" s="195">
        <v>1092.02</v>
      </c>
      <c r="C5016" s="196">
        <f t="shared" si="154"/>
        <v>1.0175458213363895</v>
      </c>
      <c r="D5016" s="198">
        <f t="shared" si="155"/>
        <v>1.7545821336389489E-2</v>
      </c>
    </row>
    <row r="5017" spans="1:4" outlineLevel="1" x14ac:dyDescent="0.25">
      <c r="A5017" s="194">
        <v>40101</v>
      </c>
      <c r="B5017" s="195">
        <v>1096.56</v>
      </c>
      <c r="C5017" s="196">
        <f t="shared" si="154"/>
        <v>1.0041574330140473</v>
      </c>
      <c r="D5017" s="198">
        <f t="shared" si="155"/>
        <v>4.1574330140472515E-3</v>
      </c>
    </row>
    <row r="5018" spans="1:4" outlineLevel="1" x14ac:dyDescent="0.25">
      <c r="A5018" s="194">
        <v>40102</v>
      </c>
      <c r="B5018" s="195">
        <v>1087.68</v>
      </c>
      <c r="C5018" s="196">
        <f t="shared" si="154"/>
        <v>0.99190194790982722</v>
      </c>
      <c r="D5018" s="198">
        <f t="shared" si="155"/>
        <v>-8.0980520901727804E-3</v>
      </c>
    </row>
    <row r="5019" spans="1:4" outlineLevel="1" x14ac:dyDescent="0.25">
      <c r="A5019" s="194">
        <v>40105</v>
      </c>
      <c r="B5019" s="195">
        <v>1097.9100000000001</v>
      </c>
      <c r="C5019" s="196">
        <f t="shared" si="154"/>
        <v>1.0094053398058254</v>
      </c>
      <c r="D5019" s="198">
        <f t="shared" si="155"/>
        <v>9.4053398058253634E-3</v>
      </c>
    </row>
    <row r="5020" spans="1:4" outlineLevel="1" x14ac:dyDescent="0.25">
      <c r="A5020" s="194">
        <v>40106</v>
      </c>
      <c r="B5020" s="195">
        <v>1091.06</v>
      </c>
      <c r="C5020" s="196">
        <f t="shared" si="154"/>
        <v>0.99376087293129656</v>
      </c>
      <c r="D5020" s="198">
        <f t="shared" si="155"/>
        <v>-6.2391270687034428E-3</v>
      </c>
    </row>
    <row r="5021" spans="1:4" outlineLevel="1" x14ac:dyDescent="0.25">
      <c r="A5021" s="194">
        <v>40107</v>
      </c>
      <c r="B5021" s="195">
        <v>1081.4000000000001</v>
      </c>
      <c r="C5021" s="196">
        <f t="shared" ref="C5021:C5084" si="156">B5021/B5020</f>
        <v>0.99114622477224001</v>
      </c>
      <c r="D5021" s="198">
        <f t="shared" ref="D5021:D5084" si="157">C5021-1</f>
        <v>-8.8537752277599857E-3</v>
      </c>
    </row>
    <row r="5022" spans="1:4" outlineLevel="1" x14ac:dyDescent="0.25">
      <c r="A5022" s="194">
        <v>40108</v>
      </c>
      <c r="B5022" s="195">
        <v>1092.9100000000001</v>
      </c>
      <c r="C5022" s="196">
        <f t="shared" si="156"/>
        <v>1.0106436101350103</v>
      </c>
      <c r="D5022" s="198">
        <f t="shared" si="157"/>
        <v>1.0643610135010251E-2</v>
      </c>
    </row>
    <row r="5023" spans="1:4" outlineLevel="1" x14ac:dyDescent="0.25">
      <c r="A5023" s="194">
        <v>40109</v>
      </c>
      <c r="B5023" s="195">
        <v>1079.5999999999999</v>
      </c>
      <c r="C5023" s="196">
        <f t="shared" si="156"/>
        <v>0.98782150405797353</v>
      </c>
      <c r="D5023" s="198">
        <f t="shared" si="157"/>
        <v>-1.2178495942026468E-2</v>
      </c>
    </row>
    <row r="5024" spans="1:4" outlineLevel="1" x14ac:dyDescent="0.25">
      <c r="A5024" s="194">
        <v>40112</v>
      </c>
      <c r="B5024" s="195">
        <v>1066.95</v>
      </c>
      <c r="C5024" s="196">
        <f t="shared" si="156"/>
        <v>0.98828269729529472</v>
      </c>
      <c r="D5024" s="198">
        <f t="shared" si="157"/>
        <v>-1.1717302704705279E-2</v>
      </c>
    </row>
    <row r="5025" spans="1:4" outlineLevel="1" x14ac:dyDescent="0.25">
      <c r="A5025" s="194">
        <v>40113</v>
      </c>
      <c r="B5025" s="195">
        <v>1063.4100000000001</v>
      </c>
      <c r="C5025" s="196">
        <f t="shared" si="156"/>
        <v>0.99668213130887107</v>
      </c>
      <c r="D5025" s="198">
        <f t="shared" si="157"/>
        <v>-3.3178686911289335E-3</v>
      </c>
    </row>
    <row r="5026" spans="1:4" outlineLevel="1" x14ac:dyDescent="0.25">
      <c r="A5026" s="194">
        <v>40114</v>
      </c>
      <c r="B5026" s="195">
        <v>1042.6300000000001</v>
      </c>
      <c r="C5026" s="196">
        <f t="shared" si="156"/>
        <v>0.9804590891565812</v>
      </c>
      <c r="D5026" s="198">
        <f t="shared" si="157"/>
        <v>-1.9540910843418802E-2</v>
      </c>
    </row>
    <row r="5027" spans="1:4" outlineLevel="1" x14ac:dyDescent="0.25">
      <c r="A5027" s="194">
        <v>40115</v>
      </c>
      <c r="B5027" s="195">
        <v>1066.1099999999999</v>
      </c>
      <c r="C5027" s="196">
        <f t="shared" si="156"/>
        <v>1.0225199735284807</v>
      </c>
      <c r="D5027" s="198">
        <f t="shared" si="157"/>
        <v>2.2519973528480675E-2</v>
      </c>
    </row>
    <row r="5028" spans="1:4" outlineLevel="1" x14ac:dyDescent="0.25">
      <c r="A5028" s="194">
        <v>40116</v>
      </c>
      <c r="B5028" s="195">
        <v>1036.19</v>
      </c>
      <c r="C5028" s="196">
        <f t="shared" si="156"/>
        <v>0.97193535376274509</v>
      </c>
      <c r="D5028" s="198">
        <f t="shared" si="157"/>
        <v>-2.8064646237254909E-2</v>
      </c>
    </row>
    <row r="5029" spans="1:4" outlineLevel="1" x14ac:dyDescent="0.25">
      <c r="A5029" s="194">
        <v>40119</v>
      </c>
      <c r="B5029" s="195">
        <v>1042.8800000000001</v>
      </c>
      <c r="C5029" s="196">
        <f t="shared" si="156"/>
        <v>1.0064563448788351</v>
      </c>
      <c r="D5029" s="198">
        <f t="shared" si="157"/>
        <v>6.456344878835063E-3</v>
      </c>
    </row>
    <row r="5030" spans="1:4" outlineLevel="1" x14ac:dyDescent="0.25">
      <c r="A5030" s="194">
        <v>40120</v>
      </c>
      <c r="B5030" s="195">
        <v>1045.4100000000001</v>
      </c>
      <c r="C5030" s="196">
        <f t="shared" si="156"/>
        <v>1.0024259742252224</v>
      </c>
      <c r="D5030" s="198">
        <f t="shared" si="157"/>
        <v>2.4259742252223937E-3</v>
      </c>
    </row>
    <row r="5031" spans="1:4" outlineLevel="1" x14ac:dyDescent="0.25">
      <c r="A5031" s="194">
        <v>40121</v>
      </c>
      <c r="B5031" s="195">
        <v>1046.5</v>
      </c>
      <c r="C5031" s="196">
        <f t="shared" si="156"/>
        <v>1.0010426531217416</v>
      </c>
      <c r="D5031" s="198">
        <f t="shared" si="157"/>
        <v>1.0426531217415658E-3</v>
      </c>
    </row>
    <row r="5032" spans="1:4" outlineLevel="1" x14ac:dyDescent="0.25">
      <c r="A5032" s="194">
        <v>40122</v>
      </c>
      <c r="B5032" s="195">
        <v>1066.6300000000001</v>
      </c>
      <c r="C5032" s="196">
        <f t="shared" si="156"/>
        <v>1.0192355470616341</v>
      </c>
      <c r="D5032" s="198">
        <f t="shared" si="157"/>
        <v>1.9235547061634106E-2</v>
      </c>
    </row>
    <row r="5033" spans="1:4" outlineLevel="1" x14ac:dyDescent="0.25">
      <c r="A5033" s="194">
        <v>40123</v>
      </c>
      <c r="B5033" s="195">
        <v>1069.3</v>
      </c>
      <c r="C5033" s="196">
        <f t="shared" si="156"/>
        <v>1.0025032110478795</v>
      </c>
      <c r="D5033" s="198">
        <f t="shared" si="157"/>
        <v>2.5032110478795389E-3</v>
      </c>
    </row>
    <row r="5034" spans="1:4" outlineLevel="1" x14ac:dyDescent="0.25">
      <c r="A5034" s="194">
        <v>40126</v>
      </c>
      <c r="B5034" s="195">
        <v>1093.08</v>
      </c>
      <c r="C5034" s="196">
        <f t="shared" si="156"/>
        <v>1.0222388478443842</v>
      </c>
      <c r="D5034" s="198">
        <f t="shared" si="157"/>
        <v>2.2238847844384235E-2</v>
      </c>
    </row>
    <row r="5035" spans="1:4" outlineLevel="1" x14ac:dyDescent="0.25">
      <c r="A5035" s="194">
        <v>40127</v>
      </c>
      <c r="B5035" s="195">
        <v>1093.01</v>
      </c>
      <c r="C5035" s="196">
        <f t="shared" si="156"/>
        <v>0.99993596077139835</v>
      </c>
      <c r="D5035" s="198">
        <f t="shared" si="157"/>
        <v>-6.4039228601653342E-5</v>
      </c>
    </row>
    <row r="5036" spans="1:4" outlineLevel="1" x14ac:dyDescent="0.25">
      <c r="A5036" s="194">
        <v>40128</v>
      </c>
      <c r="B5036" s="195">
        <v>1098.51</v>
      </c>
      <c r="C5036" s="196">
        <f t="shared" si="156"/>
        <v>1.0050319759197079</v>
      </c>
      <c r="D5036" s="198">
        <f t="shared" si="157"/>
        <v>5.0319759197079428E-3</v>
      </c>
    </row>
    <row r="5037" spans="1:4" outlineLevel="1" x14ac:dyDescent="0.25">
      <c r="A5037" s="194">
        <v>40129</v>
      </c>
      <c r="B5037" s="195">
        <v>1087.24</v>
      </c>
      <c r="C5037" s="196">
        <f t="shared" si="156"/>
        <v>0.98974064869687128</v>
      </c>
      <c r="D5037" s="198">
        <f t="shared" si="157"/>
        <v>-1.0259351303128716E-2</v>
      </c>
    </row>
    <row r="5038" spans="1:4" outlineLevel="1" x14ac:dyDescent="0.25">
      <c r="A5038" s="194">
        <v>40130</v>
      </c>
      <c r="B5038" s="195">
        <v>1093.48</v>
      </c>
      <c r="C5038" s="196">
        <f t="shared" si="156"/>
        <v>1.0057393031897282</v>
      </c>
      <c r="D5038" s="198">
        <f t="shared" si="157"/>
        <v>5.739303189728151E-3</v>
      </c>
    </row>
    <row r="5039" spans="1:4" outlineLevel="1" x14ac:dyDescent="0.25">
      <c r="A5039" s="194">
        <v>40133</v>
      </c>
      <c r="B5039" s="195">
        <v>1109.3</v>
      </c>
      <c r="C5039" s="196">
        <f t="shared" si="156"/>
        <v>1.0144675714233455</v>
      </c>
      <c r="D5039" s="198">
        <f t="shared" si="157"/>
        <v>1.4467571423345538E-2</v>
      </c>
    </row>
    <row r="5040" spans="1:4" outlineLevel="1" x14ac:dyDescent="0.25">
      <c r="A5040" s="194">
        <v>40134</v>
      </c>
      <c r="B5040" s="195">
        <v>1110.32</v>
      </c>
      <c r="C5040" s="196">
        <f t="shared" si="156"/>
        <v>1.0009194987830163</v>
      </c>
      <c r="D5040" s="198">
        <f t="shared" si="157"/>
        <v>9.1949878301633703E-4</v>
      </c>
    </row>
    <row r="5041" spans="1:4" outlineLevel="1" x14ac:dyDescent="0.25">
      <c r="A5041" s="194">
        <v>40135</v>
      </c>
      <c r="B5041" s="195">
        <v>1109.8</v>
      </c>
      <c r="C5041" s="196">
        <f t="shared" si="156"/>
        <v>0.99953166654658121</v>
      </c>
      <c r="D5041" s="198">
        <f t="shared" si="157"/>
        <v>-4.6833345341878996E-4</v>
      </c>
    </row>
    <row r="5042" spans="1:4" outlineLevel="1" x14ac:dyDescent="0.25">
      <c r="A5042" s="194">
        <v>40136</v>
      </c>
      <c r="B5042" s="195">
        <v>1094.9000000000001</v>
      </c>
      <c r="C5042" s="196">
        <f t="shared" si="156"/>
        <v>0.98657415750585709</v>
      </c>
      <c r="D5042" s="198">
        <f t="shared" si="157"/>
        <v>-1.3425842494142914E-2</v>
      </c>
    </row>
    <row r="5043" spans="1:4" outlineLevel="1" x14ac:dyDescent="0.25">
      <c r="A5043" s="194">
        <v>40137</v>
      </c>
      <c r="B5043" s="195">
        <v>1091.3800000000001</v>
      </c>
      <c r="C5043" s="196">
        <f t="shared" si="156"/>
        <v>0.99678509452918074</v>
      </c>
      <c r="D5043" s="198">
        <f t="shared" si="157"/>
        <v>-3.2149054708192626E-3</v>
      </c>
    </row>
    <row r="5044" spans="1:4" outlineLevel="1" x14ac:dyDescent="0.25">
      <c r="A5044" s="194">
        <v>40140</v>
      </c>
      <c r="B5044" s="195">
        <v>1106.24</v>
      </c>
      <c r="C5044" s="196">
        <f t="shared" si="156"/>
        <v>1.0136157891843354</v>
      </c>
      <c r="D5044" s="198">
        <f t="shared" si="157"/>
        <v>1.361578918433537E-2</v>
      </c>
    </row>
    <row r="5045" spans="1:4" outlineLevel="1" x14ac:dyDescent="0.25">
      <c r="A5045" s="194">
        <v>40141</v>
      </c>
      <c r="B5045" s="195">
        <v>1105.6500000000001</v>
      </c>
      <c r="C5045" s="196">
        <f t="shared" si="156"/>
        <v>0.9994666618455309</v>
      </c>
      <c r="D5045" s="198">
        <f t="shared" si="157"/>
        <v>-5.3333815446909849E-4</v>
      </c>
    </row>
    <row r="5046" spans="1:4" outlineLevel="1" x14ac:dyDescent="0.25">
      <c r="A5046" s="194">
        <v>40142</v>
      </c>
      <c r="B5046" s="195">
        <v>1110.6300000000001</v>
      </c>
      <c r="C5046" s="196">
        <f t="shared" si="156"/>
        <v>1.0045041378374713</v>
      </c>
      <c r="D5046" s="198">
        <f t="shared" si="157"/>
        <v>4.5041378374712782E-3</v>
      </c>
    </row>
    <row r="5047" spans="1:4" outlineLevel="1" x14ac:dyDescent="0.25">
      <c r="A5047" s="194">
        <v>40144</v>
      </c>
      <c r="B5047" s="195">
        <v>1091.49</v>
      </c>
      <c r="C5047" s="196">
        <f t="shared" si="156"/>
        <v>0.98276653791091528</v>
      </c>
      <c r="D5047" s="198">
        <f t="shared" si="157"/>
        <v>-1.7233462089084717E-2</v>
      </c>
    </row>
    <row r="5048" spans="1:4" outlineLevel="1" x14ac:dyDescent="0.25">
      <c r="A5048" s="194">
        <v>40147</v>
      </c>
      <c r="B5048" s="195">
        <v>1095.6300000000001</v>
      </c>
      <c r="C5048" s="196">
        <f t="shared" si="156"/>
        <v>1.0037929802380234</v>
      </c>
      <c r="D5048" s="198">
        <f t="shared" si="157"/>
        <v>3.7929802380234356E-3</v>
      </c>
    </row>
    <row r="5049" spans="1:4" outlineLevel="1" x14ac:dyDescent="0.25">
      <c r="A5049" s="194">
        <v>40148</v>
      </c>
      <c r="B5049" s="195">
        <v>1108.8599999999999</v>
      </c>
      <c r="C5049" s="196">
        <f t="shared" si="156"/>
        <v>1.0120752443799457</v>
      </c>
      <c r="D5049" s="198">
        <f t="shared" si="157"/>
        <v>1.2075244379945671E-2</v>
      </c>
    </row>
    <row r="5050" spans="1:4" outlineLevel="1" x14ac:dyDescent="0.25">
      <c r="A5050" s="194">
        <v>40149</v>
      </c>
      <c r="B5050" s="195">
        <v>1109.24</v>
      </c>
      <c r="C5050" s="196">
        <f t="shared" si="156"/>
        <v>1.0003426942986491</v>
      </c>
      <c r="D5050" s="198">
        <f t="shared" si="157"/>
        <v>3.4269429864908219E-4</v>
      </c>
    </row>
    <row r="5051" spans="1:4" outlineLevel="1" x14ac:dyDescent="0.25">
      <c r="A5051" s="194">
        <v>40150</v>
      </c>
      <c r="B5051" s="195">
        <v>1099.92</v>
      </c>
      <c r="C5051" s="196">
        <f t="shared" si="156"/>
        <v>0.99159785078071483</v>
      </c>
      <c r="D5051" s="198">
        <f t="shared" si="157"/>
        <v>-8.402149219285171E-3</v>
      </c>
    </row>
    <row r="5052" spans="1:4" outlineLevel="1" x14ac:dyDescent="0.25">
      <c r="A5052" s="194">
        <v>40151</v>
      </c>
      <c r="B5052" s="195">
        <v>1105.98</v>
      </c>
      <c r="C5052" s="196">
        <f t="shared" si="156"/>
        <v>1.005509491599389</v>
      </c>
      <c r="D5052" s="198">
        <f t="shared" si="157"/>
        <v>5.5094915993889604E-3</v>
      </c>
    </row>
    <row r="5053" spans="1:4" outlineLevel="1" x14ac:dyDescent="0.25">
      <c r="A5053" s="194">
        <v>40154</v>
      </c>
      <c r="B5053" s="195">
        <v>1103.25</v>
      </c>
      <c r="C5053" s="196">
        <f t="shared" si="156"/>
        <v>0.99753160093310911</v>
      </c>
      <c r="D5053" s="198">
        <f t="shared" si="157"/>
        <v>-2.4683990668908917E-3</v>
      </c>
    </row>
    <row r="5054" spans="1:4" outlineLevel="1" x14ac:dyDescent="0.25">
      <c r="A5054" s="194">
        <v>40155</v>
      </c>
      <c r="B5054" s="195">
        <v>1091.94</v>
      </c>
      <c r="C5054" s="196">
        <f t="shared" si="156"/>
        <v>0.98974847042828018</v>
      </c>
      <c r="D5054" s="198">
        <f t="shared" si="157"/>
        <v>-1.025152957171982E-2</v>
      </c>
    </row>
    <row r="5055" spans="1:4" outlineLevel="1" x14ac:dyDescent="0.25">
      <c r="A5055" s="194">
        <v>40156</v>
      </c>
      <c r="B5055" s="195">
        <v>1095.95</v>
      </c>
      <c r="C5055" s="196">
        <f t="shared" si="156"/>
        <v>1.0036723629503452</v>
      </c>
      <c r="D5055" s="198">
        <f t="shared" si="157"/>
        <v>3.6723629503452315E-3</v>
      </c>
    </row>
    <row r="5056" spans="1:4" outlineLevel="1" x14ac:dyDescent="0.25">
      <c r="A5056" s="194">
        <v>40157</v>
      </c>
      <c r="B5056" s="195">
        <v>1102.3499999999999</v>
      </c>
      <c r="C5056" s="196">
        <f t="shared" si="156"/>
        <v>1.0058396824672657</v>
      </c>
      <c r="D5056" s="198">
        <f t="shared" si="157"/>
        <v>5.8396824672657388E-3</v>
      </c>
    </row>
    <row r="5057" spans="1:4" outlineLevel="1" x14ac:dyDescent="0.25">
      <c r="A5057" s="194">
        <v>40158</v>
      </c>
      <c r="B5057" s="195">
        <v>1106.4100000000001</v>
      </c>
      <c r="C5057" s="196">
        <f t="shared" si="156"/>
        <v>1.0036830407765231</v>
      </c>
      <c r="D5057" s="198">
        <f t="shared" si="157"/>
        <v>3.6830407765231499E-3</v>
      </c>
    </row>
    <row r="5058" spans="1:4" outlineLevel="1" x14ac:dyDescent="0.25">
      <c r="A5058" s="194">
        <v>40161</v>
      </c>
      <c r="B5058" s="195">
        <v>1114.1099999999999</v>
      </c>
      <c r="C5058" s="196">
        <f t="shared" si="156"/>
        <v>1.0069594454135447</v>
      </c>
      <c r="D5058" s="198">
        <f t="shared" si="157"/>
        <v>6.9594454135446515E-3</v>
      </c>
    </row>
    <row r="5059" spans="1:4" outlineLevel="1" x14ac:dyDescent="0.25">
      <c r="A5059" s="194">
        <v>40162</v>
      </c>
      <c r="B5059" s="195">
        <v>1107.93</v>
      </c>
      <c r="C5059" s="196">
        <f t="shared" si="156"/>
        <v>0.99445297143011024</v>
      </c>
      <c r="D5059" s="198">
        <f t="shared" si="157"/>
        <v>-5.5470285698897559E-3</v>
      </c>
    </row>
    <row r="5060" spans="1:4" outlineLevel="1" x14ac:dyDescent="0.25">
      <c r="A5060" s="194">
        <v>40163</v>
      </c>
      <c r="B5060" s="195">
        <v>1109.18</v>
      </c>
      <c r="C5060" s="196">
        <f t="shared" si="156"/>
        <v>1.0011282301228417</v>
      </c>
      <c r="D5060" s="198">
        <f t="shared" si="157"/>
        <v>1.1282301228416891E-3</v>
      </c>
    </row>
    <row r="5061" spans="1:4" outlineLevel="1" x14ac:dyDescent="0.25">
      <c r="A5061" s="194">
        <v>40164</v>
      </c>
      <c r="B5061" s="195">
        <v>1096.08</v>
      </c>
      <c r="C5061" s="196">
        <f t="shared" si="156"/>
        <v>0.98818947330460327</v>
      </c>
      <c r="D5061" s="198">
        <f t="shared" si="157"/>
        <v>-1.1810526695396728E-2</v>
      </c>
    </row>
    <row r="5062" spans="1:4" outlineLevel="1" x14ac:dyDescent="0.25">
      <c r="A5062" s="194">
        <v>40165</v>
      </c>
      <c r="B5062" s="195">
        <v>1102.47</v>
      </c>
      <c r="C5062" s="196">
        <f t="shared" si="156"/>
        <v>1.0058298664331071</v>
      </c>
      <c r="D5062" s="198">
        <f t="shared" si="157"/>
        <v>5.8298664331071226E-3</v>
      </c>
    </row>
    <row r="5063" spans="1:4" outlineLevel="1" x14ac:dyDescent="0.25">
      <c r="A5063" s="194">
        <v>40168</v>
      </c>
      <c r="B5063" s="195">
        <v>1114.05</v>
      </c>
      <c r="C5063" s="196">
        <f t="shared" si="156"/>
        <v>1.0105036871751611</v>
      </c>
      <c r="D5063" s="198">
        <f t="shared" si="157"/>
        <v>1.0503687175161147E-2</v>
      </c>
    </row>
    <row r="5064" spans="1:4" outlineLevel="1" x14ac:dyDescent="0.25">
      <c r="A5064" s="194">
        <v>40169</v>
      </c>
      <c r="B5064" s="195">
        <v>1118.02</v>
      </c>
      <c r="C5064" s="196">
        <f t="shared" si="156"/>
        <v>1.0035635743458553</v>
      </c>
      <c r="D5064" s="198">
        <f t="shared" si="157"/>
        <v>3.5635743458553026E-3</v>
      </c>
    </row>
    <row r="5065" spans="1:4" outlineLevel="1" x14ac:dyDescent="0.25">
      <c r="A5065" s="194">
        <v>40170</v>
      </c>
      <c r="B5065" s="195">
        <v>1120.5899999999999</v>
      </c>
      <c r="C5065" s="196">
        <f t="shared" si="156"/>
        <v>1.0022987066420994</v>
      </c>
      <c r="D5065" s="198">
        <f t="shared" si="157"/>
        <v>2.2987066420994129E-3</v>
      </c>
    </row>
    <row r="5066" spans="1:4" outlineLevel="1" x14ac:dyDescent="0.25">
      <c r="A5066" s="194">
        <v>40171</v>
      </c>
      <c r="B5066" s="195">
        <v>1126.48</v>
      </c>
      <c r="C5066" s="196">
        <f t="shared" si="156"/>
        <v>1.0052561597015859</v>
      </c>
      <c r="D5066" s="198">
        <f t="shared" si="157"/>
        <v>5.256159701585883E-3</v>
      </c>
    </row>
    <row r="5067" spans="1:4" outlineLevel="1" x14ac:dyDescent="0.25">
      <c r="A5067" s="194">
        <v>40175</v>
      </c>
      <c r="B5067" s="195">
        <v>1127.78</v>
      </c>
      <c r="C5067" s="196">
        <f t="shared" si="156"/>
        <v>1.0011540373553014</v>
      </c>
      <c r="D5067" s="198">
        <f t="shared" si="157"/>
        <v>1.1540373553013961E-3</v>
      </c>
    </row>
    <row r="5068" spans="1:4" outlineLevel="1" x14ac:dyDescent="0.25">
      <c r="A5068" s="194">
        <v>40176</v>
      </c>
      <c r="B5068" s="195">
        <v>1126.2</v>
      </c>
      <c r="C5068" s="196">
        <f t="shared" si="156"/>
        <v>0.99859901753888181</v>
      </c>
      <c r="D5068" s="198">
        <f t="shared" si="157"/>
        <v>-1.4009824611181942E-3</v>
      </c>
    </row>
    <row r="5069" spans="1:4" outlineLevel="1" x14ac:dyDescent="0.25">
      <c r="A5069" s="194">
        <v>40177</v>
      </c>
      <c r="B5069" s="195">
        <v>1126.42</v>
      </c>
      <c r="C5069" s="196">
        <f t="shared" si="156"/>
        <v>1.0001953471852247</v>
      </c>
      <c r="D5069" s="198">
        <f t="shared" si="157"/>
        <v>1.9534718522473682E-4</v>
      </c>
    </row>
    <row r="5070" spans="1:4" outlineLevel="1" x14ac:dyDescent="0.25">
      <c r="A5070" s="194">
        <v>40178</v>
      </c>
      <c r="B5070" s="195">
        <v>1115.0999999999999</v>
      </c>
      <c r="C5070" s="196">
        <f t="shared" si="156"/>
        <v>0.98995046252729868</v>
      </c>
      <c r="D5070" s="198">
        <f t="shared" si="157"/>
        <v>-1.004953747270132E-2</v>
      </c>
    </row>
    <row r="5071" spans="1:4" outlineLevel="1" x14ac:dyDescent="0.25">
      <c r="A5071" s="194">
        <v>40182</v>
      </c>
      <c r="B5071" s="195">
        <v>1132.99</v>
      </c>
      <c r="C5071" s="196">
        <f t="shared" si="156"/>
        <v>1.0160434041789974</v>
      </c>
      <c r="D5071" s="198">
        <f t="shared" si="157"/>
        <v>1.6043404178997411E-2</v>
      </c>
    </row>
    <row r="5072" spans="1:4" outlineLevel="1" x14ac:dyDescent="0.25">
      <c r="A5072" s="194">
        <v>40183</v>
      </c>
      <c r="B5072" s="195">
        <v>1136.52</v>
      </c>
      <c r="C5072" s="196">
        <f t="shared" si="156"/>
        <v>1.003115649740951</v>
      </c>
      <c r="D5072" s="198">
        <f t="shared" si="157"/>
        <v>3.1156497409510209E-3</v>
      </c>
    </row>
    <row r="5073" spans="1:4" outlineLevel="1" x14ac:dyDescent="0.25">
      <c r="A5073" s="194">
        <v>40184</v>
      </c>
      <c r="B5073" s="195">
        <v>1137.1400000000001</v>
      </c>
      <c r="C5073" s="196">
        <f t="shared" si="156"/>
        <v>1.0005455249357689</v>
      </c>
      <c r="D5073" s="198">
        <f t="shared" si="157"/>
        <v>5.4552493576887073E-4</v>
      </c>
    </row>
    <row r="5074" spans="1:4" outlineLevel="1" x14ac:dyDescent="0.25">
      <c r="A5074" s="194">
        <v>40185</v>
      </c>
      <c r="B5074" s="195">
        <v>1141.69</v>
      </c>
      <c r="C5074" s="196">
        <f t="shared" si="156"/>
        <v>1.0040012663348401</v>
      </c>
      <c r="D5074" s="198">
        <f t="shared" si="157"/>
        <v>4.0012663348401034E-3</v>
      </c>
    </row>
    <row r="5075" spans="1:4" outlineLevel="1" x14ac:dyDescent="0.25">
      <c r="A5075" s="194">
        <v>40186</v>
      </c>
      <c r="B5075" s="195">
        <v>1144.98</v>
      </c>
      <c r="C5075" s="196">
        <f t="shared" si="156"/>
        <v>1.0028816929289035</v>
      </c>
      <c r="D5075" s="198">
        <f t="shared" si="157"/>
        <v>2.8816929289035009E-3</v>
      </c>
    </row>
    <row r="5076" spans="1:4" outlineLevel="1" x14ac:dyDescent="0.25">
      <c r="A5076" s="194">
        <v>40189</v>
      </c>
      <c r="B5076" s="195">
        <v>1146.98</v>
      </c>
      <c r="C5076" s="196">
        <f t="shared" si="156"/>
        <v>1.0017467554018411</v>
      </c>
      <c r="D5076" s="198">
        <f t="shared" si="157"/>
        <v>1.7467554018411047E-3</v>
      </c>
    </row>
    <row r="5077" spans="1:4" outlineLevel="1" x14ac:dyDescent="0.25">
      <c r="A5077" s="194">
        <v>40190</v>
      </c>
      <c r="B5077" s="195">
        <v>1136.22</v>
      </c>
      <c r="C5077" s="196">
        <f t="shared" si="156"/>
        <v>0.99061884252558896</v>
      </c>
      <c r="D5077" s="198">
        <f t="shared" si="157"/>
        <v>-9.3811574744110393E-3</v>
      </c>
    </row>
    <row r="5078" spans="1:4" outlineLevel="1" x14ac:dyDescent="0.25">
      <c r="A5078" s="194">
        <v>40191</v>
      </c>
      <c r="B5078" s="195">
        <v>1145.68</v>
      </c>
      <c r="C5078" s="196">
        <f t="shared" si="156"/>
        <v>1.0083258523877419</v>
      </c>
      <c r="D5078" s="198">
        <f t="shared" si="157"/>
        <v>8.3258523877418611E-3</v>
      </c>
    </row>
    <row r="5079" spans="1:4" outlineLevel="1" x14ac:dyDescent="0.25">
      <c r="A5079" s="194">
        <v>40192</v>
      </c>
      <c r="B5079" s="195">
        <v>1148.46</v>
      </c>
      <c r="C5079" s="196">
        <f t="shared" si="156"/>
        <v>1.0024265065288736</v>
      </c>
      <c r="D5079" s="198">
        <f t="shared" si="157"/>
        <v>2.426506528873551E-3</v>
      </c>
    </row>
    <row r="5080" spans="1:4" outlineLevel="1" x14ac:dyDescent="0.25">
      <c r="A5080" s="194">
        <v>40193</v>
      </c>
      <c r="B5080" s="195">
        <v>1136.03</v>
      </c>
      <c r="C5080" s="196">
        <f t="shared" si="156"/>
        <v>0.98917681068561369</v>
      </c>
      <c r="D5080" s="198">
        <f t="shared" si="157"/>
        <v>-1.0823189314386306E-2</v>
      </c>
    </row>
    <row r="5081" spans="1:4" outlineLevel="1" x14ac:dyDescent="0.25">
      <c r="A5081" s="194">
        <v>40197</v>
      </c>
      <c r="B5081" s="195">
        <v>1150.23</v>
      </c>
      <c r="C5081" s="196">
        <f t="shared" si="156"/>
        <v>1.0124996699030835</v>
      </c>
      <c r="D5081" s="198">
        <f t="shared" si="157"/>
        <v>1.2499669903083488E-2</v>
      </c>
    </row>
    <row r="5082" spans="1:4" outlineLevel="1" x14ac:dyDescent="0.25">
      <c r="A5082" s="194">
        <v>40198</v>
      </c>
      <c r="B5082" s="195">
        <v>1138.04</v>
      </c>
      <c r="C5082" s="196">
        <f t="shared" si="156"/>
        <v>0.9894021195760847</v>
      </c>
      <c r="D5082" s="198">
        <f t="shared" si="157"/>
        <v>-1.0597880423915296E-2</v>
      </c>
    </row>
    <row r="5083" spans="1:4" outlineLevel="1" x14ac:dyDescent="0.25">
      <c r="A5083" s="194">
        <v>40199</v>
      </c>
      <c r="B5083" s="195">
        <v>1116.48</v>
      </c>
      <c r="C5083" s="196">
        <f t="shared" si="156"/>
        <v>0.98105514744648703</v>
      </c>
      <c r="D5083" s="198">
        <f t="shared" si="157"/>
        <v>-1.894485255351297E-2</v>
      </c>
    </row>
    <row r="5084" spans="1:4" outlineLevel="1" x14ac:dyDescent="0.25">
      <c r="A5084" s="194">
        <v>40200</v>
      </c>
      <c r="B5084" s="195">
        <v>1091.76</v>
      </c>
      <c r="C5084" s="196">
        <f t="shared" si="156"/>
        <v>0.97785898538263105</v>
      </c>
      <c r="D5084" s="198">
        <f t="shared" si="157"/>
        <v>-2.2141014617368948E-2</v>
      </c>
    </row>
    <row r="5085" spans="1:4" outlineLevel="1" x14ac:dyDescent="0.25">
      <c r="A5085" s="194">
        <v>40203</v>
      </c>
      <c r="B5085" s="195">
        <v>1096.78</v>
      </c>
      <c r="C5085" s="196">
        <f t="shared" ref="C5085:C5148" si="158">B5085/B5084</f>
        <v>1.0045980801641385</v>
      </c>
      <c r="D5085" s="198">
        <f t="shared" ref="D5085:D5148" si="159">C5085-1</f>
        <v>4.5980801641385405E-3</v>
      </c>
    </row>
    <row r="5086" spans="1:4" outlineLevel="1" x14ac:dyDescent="0.25">
      <c r="A5086" s="194">
        <v>40204</v>
      </c>
      <c r="B5086" s="195">
        <v>1092.17</v>
      </c>
      <c r="C5086" s="196">
        <f t="shared" si="158"/>
        <v>0.99579678695818674</v>
      </c>
      <c r="D5086" s="198">
        <f t="shared" si="159"/>
        <v>-4.2032130418132585E-3</v>
      </c>
    </row>
    <row r="5087" spans="1:4" outlineLevel="1" x14ac:dyDescent="0.25">
      <c r="A5087" s="194">
        <v>40205</v>
      </c>
      <c r="B5087" s="195">
        <v>1097.5</v>
      </c>
      <c r="C5087" s="196">
        <f t="shared" si="158"/>
        <v>1.0048801926440023</v>
      </c>
      <c r="D5087" s="198">
        <f t="shared" si="159"/>
        <v>4.8801926440023013E-3</v>
      </c>
    </row>
    <row r="5088" spans="1:4" outlineLevel="1" x14ac:dyDescent="0.25">
      <c r="A5088" s="194">
        <v>40206</v>
      </c>
      <c r="B5088" s="195">
        <v>1084.53</v>
      </c>
      <c r="C5088" s="196">
        <f t="shared" si="158"/>
        <v>0.98818223234624147</v>
      </c>
      <c r="D5088" s="198">
        <f t="shared" si="159"/>
        <v>-1.1817767653758526E-2</v>
      </c>
    </row>
    <row r="5089" spans="1:4" outlineLevel="1" x14ac:dyDescent="0.25">
      <c r="A5089" s="194">
        <v>40207</v>
      </c>
      <c r="B5089" s="195">
        <v>1073.8699999999999</v>
      </c>
      <c r="C5089" s="196">
        <f t="shared" si="158"/>
        <v>0.99017085742210909</v>
      </c>
      <c r="D5089" s="198">
        <f t="shared" si="159"/>
        <v>-9.8291425778909147E-3</v>
      </c>
    </row>
    <row r="5090" spans="1:4" outlineLevel="1" x14ac:dyDescent="0.25">
      <c r="A5090" s="194">
        <v>40210</v>
      </c>
      <c r="B5090" s="195">
        <v>1089.19</v>
      </c>
      <c r="C5090" s="196">
        <f t="shared" si="158"/>
        <v>1.0142661588460429</v>
      </c>
      <c r="D5090" s="198">
        <f t="shared" si="159"/>
        <v>1.4266158846042876E-2</v>
      </c>
    </row>
    <row r="5091" spans="1:4" outlineLevel="1" x14ac:dyDescent="0.25">
      <c r="A5091" s="194">
        <v>40211</v>
      </c>
      <c r="B5091" s="195">
        <v>1103.32</v>
      </c>
      <c r="C5091" s="196">
        <f t="shared" si="158"/>
        <v>1.0129729431963201</v>
      </c>
      <c r="D5091" s="198">
        <f t="shared" si="159"/>
        <v>1.2972943196320141E-2</v>
      </c>
    </row>
    <row r="5092" spans="1:4" outlineLevel="1" x14ac:dyDescent="0.25">
      <c r="A5092" s="194">
        <v>40212</v>
      </c>
      <c r="B5092" s="195">
        <v>1097.28</v>
      </c>
      <c r="C5092" s="196">
        <f t="shared" si="158"/>
        <v>0.99452561360258129</v>
      </c>
      <c r="D5092" s="198">
        <f t="shared" si="159"/>
        <v>-5.4743863974187068E-3</v>
      </c>
    </row>
    <row r="5093" spans="1:4" outlineLevel="1" x14ac:dyDescent="0.25">
      <c r="A5093" s="194">
        <v>40213</v>
      </c>
      <c r="B5093" s="195">
        <v>1063.1099999999999</v>
      </c>
      <c r="C5093" s="196">
        <f t="shared" si="158"/>
        <v>0.96885936132983375</v>
      </c>
      <c r="D5093" s="198">
        <f t="shared" si="159"/>
        <v>-3.1140638670166254E-2</v>
      </c>
    </row>
    <row r="5094" spans="1:4" outlineLevel="1" x14ac:dyDescent="0.25">
      <c r="A5094" s="194">
        <v>40214</v>
      </c>
      <c r="B5094" s="195">
        <v>1066.19</v>
      </c>
      <c r="C5094" s="196">
        <f t="shared" si="158"/>
        <v>1.0028971602186041</v>
      </c>
      <c r="D5094" s="198">
        <f t="shared" si="159"/>
        <v>2.897160218604089E-3</v>
      </c>
    </row>
    <row r="5095" spans="1:4" outlineLevel="1" x14ac:dyDescent="0.25">
      <c r="A5095" s="194">
        <v>40217</v>
      </c>
      <c r="B5095" s="195">
        <v>1056.74</v>
      </c>
      <c r="C5095" s="196">
        <f t="shared" si="158"/>
        <v>0.9911366641968129</v>
      </c>
      <c r="D5095" s="198">
        <f t="shared" si="159"/>
        <v>-8.8633358031871001E-3</v>
      </c>
    </row>
    <row r="5096" spans="1:4" outlineLevel="1" x14ac:dyDescent="0.25">
      <c r="A5096" s="194">
        <v>40218</v>
      </c>
      <c r="B5096" s="195">
        <v>1070.52</v>
      </c>
      <c r="C5096" s="196">
        <f t="shared" si="158"/>
        <v>1.0130401044722448</v>
      </c>
      <c r="D5096" s="198">
        <f t="shared" si="159"/>
        <v>1.3040104472244796E-2</v>
      </c>
    </row>
    <row r="5097" spans="1:4" outlineLevel="1" x14ac:dyDescent="0.25">
      <c r="A5097" s="194">
        <v>40219</v>
      </c>
      <c r="B5097" s="195">
        <v>1068.1300000000001</v>
      </c>
      <c r="C5097" s="196">
        <f t="shared" si="158"/>
        <v>0.99776744012255736</v>
      </c>
      <c r="D5097" s="198">
        <f t="shared" si="159"/>
        <v>-2.2325598774426414E-3</v>
      </c>
    </row>
    <row r="5098" spans="1:4" outlineLevel="1" x14ac:dyDescent="0.25">
      <c r="A5098" s="194">
        <v>40220</v>
      </c>
      <c r="B5098" s="195">
        <v>1078.47</v>
      </c>
      <c r="C5098" s="196">
        <f t="shared" si="158"/>
        <v>1.0096804696057595</v>
      </c>
      <c r="D5098" s="198">
        <f t="shared" si="159"/>
        <v>9.680469605759523E-3</v>
      </c>
    </row>
    <row r="5099" spans="1:4" outlineLevel="1" x14ac:dyDescent="0.25">
      <c r="A5099" s="194">
        <v>40221</v>
      </c>
      <c r="B5099" s="195">
        <v>1075.51</v>
      </c>
      <c r="C5099" s="196">
        <f t="shared" si="158"/>
        <v>0.99725537103489204</v>
      </c>
      <c r="D5099" s="198">
        <f t="shared" si="159"/>
        <v>-2.7446289651079647E-3</v>
      </c>
    </row>
    <row r="5100" spans="1:4" outlineLevel="1" x14ac:dyDescent="0.25">
      <c r="A5100" s="194">
        <v>40225</v>
      </c>
      <c r="B5100" s="195">
        <v>1094.8699999999999</v>
      </c>
      <c r="C5100" s="196">
        <f t="shared" si="158"/>
        <v>1.0180007624289871</v>
      </c>
      <c r="D5100" s="198">
        <f t="shared" si="159"/>
        <v>1.8000762428987072E-2</v>
      </c>
    </row>
    <row r="5101" spans="1:4" outlineLevel="1" x14ac:dyDescent="0.25">
      <c r="A5101" s="194">
        <v>40226</v>
      </c>
      <c r="B5101" s="195">
        <v>1099.51</v>
      </c>
      <c r="C5101" s="196">
        <f t="shared" si="158"/>
        <v>1.0042379460575228</v>
      </c>
      <c r="D5101" s="198">
        <f t="shared" si="159"/>
        <v>4.2379460575228123E-3</v>
      </c>
    </row>
    <row r="5102" spans="1:4" outlineLevel="1" x14ac:dyDescent="0.25">
      <c r="A5102" s="194">
        <v>40227</v>
      </c>
      <c r="B5102" s="195">
        <v>1106.75</v>
      </c>
      <c r="C5102" s="196">
        <f t="shared" si="158"/>
        <v>1.0065847513892552</v>
      </c>
      <c r="D5102" s="198">
        <f t="shared" si="159"/>
        <v>6.5847513892551834E-3</v>
      </c>
    </row>
    <row r="5103" spans="1:4" outlineLevel="1" x14ac:dyDescent="0.25">
      <c r="A5103" s="194">
        <v>40228</v>
      </c>
      <c r="B5103" s="195">
        <v>1109.17</v>
      </c>
      <c r="C5103" s="196">
        <f t="shared" si="158"/>
        <v>1.0021865823356675</v>
      </c>
      <c r="D5103" s="198">
        <f t="shared" si="159"/>
        <v>2.1865823356674863E-3</v>
      </c>
    </row>
    <row r="5104" spans="1:4" outlineLevel="1" x14ac:dyDescent="0.25">
      <c r="A5104" s="194">
        <v>40231</v>
      </c>
      <c r="B5104" s="195">
        <v>1108.01</v>
      </c>
      <c r="C5104" s="196">
        <f t="shared" si="158"/>
        <v>0.99895417294012634</v>
      </c>
      <c r="D5104" s="198">
        <f t="shared" si="159"/>
        <v>-1.0458270598736608E-3</v>
      </c>
    </row>
    <row r="5105" spans="1:4" outlineLevel="1" x14ac:dyDescent="0.25">
      <c r="A5105" s="194">
        <v>40232</v>
      </c>
      <c r="B5105" s="195">
        <v>1094.5999999999999</v>
      </c>
      <c r="C5105" s="196">
        <f t="shared" si="158"/>
        <v>0.98789722114421341</v>
      </c>
      <c r="D5105" s="198">
        <f t="shared" si="159"/>
        <v>-1.2102778855786589E-2</v>
      </c>
    </row>
    <row r="5106" spans="1:4" outlineLevel="1" x14ac:dyDescent="0.25">
      <c r="A5106" s="194">
        <v>40233</v>
      </c>
      <c r="B5106" s="195">
        <v>1105.24</v>
      </c>
      <c r="C5106" s="196">
        <f t="shared" si="158"/>
        <v>1.0097204458249589</v>
      </c>
      <c r="D5106" s="198">
        <f t="shared" si="159"/>
        <v>9.720445824958901E-3</v>
      </c>
    </row>
    <row r="5107" spans="1:4" outlineLevel="1" x14ac:dyDescent="0.25">
      <c r="A5107" s="194">
        <v>40234</v>
      </c>
      <c r="B5107" s="195">
        <v>1102.94</v>
      </c>
      <c r="C5107" s="196">
        <f t="shared" si="158"/>
        <v>0.99791900401722711</v>
      </c>
      <c r="D5107" s="198">
        <f t="shared" si="159"/>
        <v>-2.080995982772893E-3</v>
      </c>
    </row>
    <row r="5108" spans="1:4" outlineLevel="1" x14ac:dyDescent="0.25">
      <c r="A5108" s="194">
        <v>40235</v>
      </c>
      <c r="B5108" s="195">
        <v>1104.49</v>
      </c>
      <c r="C5108" s="196">
        <f t="shared" si="158"/>
        <v>1.0014053348323571</v>
      </c>
      <c r="D5108" s="198">
        <f t="shared" si="159"/>
        <v>1.4053348323570525E-3</v>
      </c>
    </row>
    <row r="5109" spans="1:4" outlineLevel="1" x14ac:dyDescent="0.25">
      <c r="A5109" s="194">
        <v>40238</v>
      </c>
      <c r="B5109" s="195">
        <v>1115.71</v>
      </c>
      <c r="C5109" s="196">
        <f t="shared" si="158"/>
        <v>1.0101585347083268</v>
      </c>
      <c r="D5109" s="198">
        <f t="shared" si="159"/>
        <v>1.0158534708326838E-2</v>
      </c>
    </row>
    <row r="5110" spans="1:4" outlineLevel="1" x14ac:dyDescent="0.25">
      <c r="A5110" s="194">
        <v>40239</v>
      </c>
      <c r="B5110" s="195">
        <v>1118.31</v>
      </c>
      <c r="C5110" s="196">
        <f t="shared" si="158"/>
        <v>1.0023303546620537</v>
      </c>
      <c r="D5110" s="198">
        <f t="shared" si="159"/>
        <v>2.3303546620536686E-3</v>
      </c>
    </row>
    <row r="5111" spans="1:4" outlineLevel="1" x14ac:dyDescent="0.25">
      <c r="A5111" s="194">
        <v>40240</v>
      </c>
      <c r="B5111" s="195">
        <v>1118.79</v>
      </c>
      <c r="C5111" s="196">
        <f t="shared" si="158"/>
        <v>1.000429219089519</v>
      </c>
      <c r="D5111" s="198">
        <f t="shared" si="159"/>
        <v>4.2921908951898402E-4</v>
      </c>
    </row>
    <row r="5112" spans="1:4" outlineLevel="1" x14ac:dyDescent="0.25">
      <c r="A5112" s="194">
        <v>40241</v>
      </c>
      <c r="B5112" s="195">
        <v>1122.97</v>
      </c>
      <c r="C5112" s="196">
        <f t="shared" si="158"/>
        <v>1.0037361792650989</v>
      </c>
      <c r="D5112" s="198">
        <f t="shared" si="159"/>
        <v>3.7361792650989489E-3</v>
      </c>
    </row>
    <row r="5113" spans="1:4" outlineLevel="1" x14ac:dyDescent="0.25">
      <c r="A5113" s="194">
        <v>40242</v>
      </c>
      <c r="B5113" s="195">
        <v>1138.7</v>
      </c>
      <c r="C5113" s="196">
        <f t="shared" si="158"/>
        <v>1.0140074979741223</v>
      </c>
      <c r="D5113" s="198">
        <f t="shared" si="159"/>
        <v>1.4007497974122263E-2</v>
      </c>
    </row>
    <row r="5114" spans="1:4" outlineLevel="1" x14ac:dyDescent="0.25">
      <c r="A5114" s="194">
        <v>40245</v>
      </c>
      <c r="B5114" s="195">
        <v>1138.5</v>
      </c>
      <c r="C5114" s="196">
        <f t="shared" si="158"/>
        <v>0.99982436111355055</v>
      </c>
      <c r="D5114" s="198">
        <f t="shared" si="159"/>
        <v>-1.7563888644944736E-4</v>
      </c>
    </row>
    <row r="5115" spans="1:4" outlineLevel="1" x14ac:dyDescent="0.25">
      <c r="A5115" s="194">
        <v>40246</v>
      </c>
      <c r="B5115" s="195">
        <v>1140.45</v>
      </c>
      <c r="C5115" s="196">
        <f t="shared" si="158"/>
        <v>1.0017127799736496</v>
      </c>
      <c r="D5115" s="198">
        <f t="shared" si="159"/>
        <v>1.712779973649603E-3</v>
      </c>
    </row>
    <row r="5116" spans="1:4" outlineLevel="1" x14ac:dyDescent="0.25">
      <c r="A5116" s="194">
        <v>40247</v>
      </c>
      <c r="B5116" s="195">
        <v>1145.6099999999999</v>
      </c>
      <c r="C5116" s="196">
        <f t="shared" si="158"/>
        <v>1.0045245297908718</v>
      </c>
      <c r="D5116" s="198">
        <f t="shared" si="159"/>
        <v>4.5245297908718118E-3</v>
      </c>
    </row>
    <row r="5117" spans="1:4" outlineLevel="1" x14ac:dyDescent="0.25">
      <c r="A5117" s="194">
        <v>40248</v>
      </c>
      <c r="B5117" s="195">
        <v>1150.24</v>
      </c>
      <c r="C5117" s="196">
        <f t="shared" si="158"/>
        <v>1.004041515000742</v>
      </c>
      <c r="D5117" s="198">
        <f t="shared" si="159"/>
        <v>4.0415150007420131E-3</v>
      </c>
    </row>
    <row r="5118" spans="1:4" outlineLevel="1" x14ac:dyDescent="0.25">
      <c r="A5118" s="194">
        <v>40249</v>
      </c>
      <c r="B5118" s="195">
        <v>1149.99</v>
      </c>
      <c r="C5118" s="196">
        <f t="shared" si="158"/>
        <v>0.99978265405480593</v>
      </c>
      <c r="D5118" s="198">
        <f t="shared" si="159"/>
        <v>-2.1734594519406958E-4</v>
      </c>
    </row>
    <row r="5119" spans="1:4" outlineLevel="1" x14ac:dyDescent="0.25">
      <c r="A5119" s="194">
        <v>40252</v>
      </c>
      <c r="B5119" s="195">
        <v>1150.51</v>
      </c>
      <c r="C5119" s="196">
        <f t="shared" si="158"/>
        <v>1.0004521778450248</v>
      </c>
      <c r="D5119" s="198">
        <f t="shared" si="159"/>
        <v>4.5217784502482594E-4</v>
      </c>
    </row>
    <row r="5120" spans="1:4" outlineLevel="1" x14ac:dyDescent="0.25">
      <c r="A5120" s="194">
        <v>40253</v>
      </c>
      <c r="B5120" s="195">
        <v>1159.46</v>
      </c>
      <c r="C5120" s="196">
        <f t="shared" si="158"/>
        <v>1.0077791588078331</v>
      </c>
      <c r="D5120" s="198">
        <f t="shared" si="159"/>
        <v>7.7791588078330864E-3</v>
      </c>
    </row>
    <row r="5121" spans="1:4" outlineLevel="1" x14ac:dyDescent="0.25">
      <c r="A5121" s="194">
        <v>40254</v>
      </c>
      <c r="B5121" s="195">
        <v>1166.21</v>
      </c>
      <c r="C5121" s="196">
        <f t="shared" si="158"/>
        <v>1.0058216756076104</v>
      </c>
      <c r="D5121" s="198">
        <f t="shared" si="159"/>
        <v>5.8216756076103771E-3</v>
      </c>
    </row>
    <row r="5122" spans="1:4" outlineLevel="1" x14ac:dyDescent="0.25">
      <c r="A5122" s="194">
        <v>40255</v>
      </c>
      <c r="B5122" s="195">
        <v>1165.83</v>
      </c>
      <c r="C5122" s="196">
        <f t="shared" si="158"/>
        <v>0.99967415817048377</v>
      </c>
      <c r="D5122" s="198">
        <f t="shared" si="159"/>
        <v>-3.2584182951622687E-4</v>
      </c>
    </row>
    <row r="5123" spans="1:4" outlineLevel="1" x14ac:dyDescent="0.25">
      <c r="A5123" s="194">
        <v>40256</v>
      </c>
      <c r="B5123" s="195">
        <v>1159.9000000000001</v>
      </c>
      <c r="C5123" s="196">
        <f t="shared" si="158"/>
        <v>0.99491349510649074</v>
      </c>
      <c r="D5123" s="198">
        <f t="shared" si="159"/>
        <v>-5.0865048935092583E-3</v>
      </c>
    </row>
    <row r="5124" spans="1:4" outlineLevel="1" x14ac:dyDescent="0.25">
      <c r="A5124" s="194">
        <v>40259</v>
      </c>
      <c r="B5124" s="195">
        <v>1165.81</v>
      </c>
      <c r="C5124" s="196">
        <f t="shared" si="158"/>
        <v>1.0050952668333475</v>
      </c>
      <c r="D5124" s="198">
        <f t="shared" si="159"/>
        <v>5.0952668333474893E-3</v>
      </c>
    </row>
    <row r="5125" spans="1:4" outlineLevel="1" x14ac:dyDescent="0.25">
      <c r="A5125" s="194">
        <v>40260</v>
      </c>
      <c r="B5125" s="195">
        <v>1174.17</v>
      </c>
      <c r="C5125" s="196">
        <f t="shared" si="158"/>
        <v>1.0071709798337638</v>
      </c>
      <c r="D5125" s="198">
        <f t="shared" si="159"/>
        <v>7.170979833763802E-3</v>
      </c>
    </row>
    <row r="5126" spans="1:4" outlineLevel="1" x14ac:dyDescent="0.25">
      <c r="A5126" s="194">
        <v>40261</v>
      </c>
      <c r="B5126" s="195">
        <v>1167.72</v>
      </c>
      <c r="C5126" s="196">
        <f t="shared" si="158"/>
        <v>0.99450675796520094</v>
      </c>
      <c r="D5126" s="198">
        <f t="shared" si="159"/>
        <v>-5.4932420347990618E-3</v>
      </c>
    </row>
    <row r="5127" spans="1:4" outlineLevel="1" x14ac:dyDescent="0.25">
      <c r="A5127" s="194">
        <v>40262</v>
      </c>
      <c r="B5127" s="195">
        <v>1165.73</v>
      </c>
      <c r="C5127" s="196">
        <f t="shared" si="158"/>
        <v>0.9982958243414517</v>
      </c>
      <c r="D5127" s="198">
        <f t="shared" si="159"/>
        <v>-1.7041756585483014E-3</v>
      </c>
    </row>
    <row r="5128" spans="1:4" outlineLevel="1" x14ac:dyDescent="0.25">
      <c r="A5128" s="194">
        <v>40263</v>
      </c>
      <c r="B5128" s="195">
        <v>1166.5899999999999</v>
      </c>
      <c r="C5128" s="196">
        <f t="shared" si="158"/>
        <v>1.00073773515308</v>
      </c>
      <c r="D5128" s="198">
        <f t="shared" si="159"/>
        <v>7.3773515307995474E-4</v>
      </c>
    </row>
    <row r="5129" spans="1:4" outlineLevel="1" x14ac:dyDescent="0.25">
      <c r="A5129" s="194">
        <v>40266</v>
      </c>
      <c r="B5129" s="195">
        <v>1173.22</v>
      </c>
      <c r="C5129" s="196">
        <f t="shared" si="158"/>
        <v>1.0056832306122974</v>
      </c>
      <c r="D5129" s="198">
        <f t="shared" si="159"/>
        <v>5.683230612297363E-3</v>
      </c>
    </row>
    <row r="5130" spans="1:4" outlineLevel="1" x14ac:dyDescent="0.25">
      <c r="A5130" s="194">
        <v>40267</v>
      </c>
      <c r="B5130" s="195">
        <v>1173.27</v>
      </c>
      <c r="C5130" s="196">
        <f t="shared" si="158"/>
        <v>1.0000426177528512</v>
      </c>
      <c r="D5130" s="198">
        <f t="shared" si="159"/>
        <v>4.2617752851192847E-5</v>
      </c>
    </row>
    <row r="5131" spans="1:4" outlineLevel="1" x14ac:dyDescent="0.25">
      <c r="A5131" s="194">
        <v>40268</v>
      </c>
      <c r="B5131" s="195">
        <v>1169.43</v>
      </c>
      <c r="C5131" s="196">
        <f t="shared" si="158"/>
        <v>0.99672709606484444</v>
      </c>
      <c r="D5131" s="198">
        <f t="shared" si="159"/>
        <v>-3.2729039351555578E-3</v>
      </c>
    </row>
    <row r="5132" spans="1:4" outlineLevel="1" x14ac:dyDescent="0.25">
      <c r="A5132" s="194">
        <v>40269</v>
      </c>
      <c r="B5132" s="195">
        <v>1178.0999999999999</v>
      </c>
      <c r="C5132" s="196">
        <f t="shared" si="158"/>
        <v>1.0074138682948102</v>
      </c>
      <c r="D5132" s="198">
        <f t="shared" si="159"/>
        <v>7.4138682948101664E-3</v>
      </c>
    </row>
    <row r="5133" spans="1:4" outlineLevel="1" x14ac:dyDescent="0.25">
      <c r="A5133" s="194">
        <v>40273</v>
      </c>
      <c r="B5133" s="195">
        <v>1187.44</v>
      </c>
      <c r="C5133" s="196">
        <f t="shared" si="158"/>
        <v>1.0079280196927256</v>
      </c>
      <c r="D5133" s="198">
        <f t="shared" si="159"/>
        <v>7.9280196927256075E-3</v>
      </c>
    </row>
    <row r="5134" spans="1:4" outlineLevel="1" x14ac:dyDescent="0.25">
      <c r="A5134" s="194">
        <v>40274</v>
      </c>
      <c r="B5134" s="195">
        <v>1189.44</v>
      </c>
      <c r="C5134" s="196">
        <f t="shared" si="158"/>
        <v>1.0016842956275684</v>
      </c>
      <c r="D5134" s="198">
        <f t="shared" si="159"/>
        <v>1.684295627568444E-3</v>
      </c>
    </row>
    <row r="5135" spans="1:4" outlineLevel="1" x14ac:dyDescent="0.25">
      <c r="A5135" s="194">
        <v>40275</v>
      </c>
      <c r="B5135" s="195">
        <v>1182.45</v>
      </c>
      <c r="C5135" s="196">
        <f t="shared" si="158"/>
        <v>0.99412328490718316</v>
      </c>
      <c r="D5135" s="198">
        <f t="shared" si="159"/>
        <v>-5.8767150928168421E-3</v>
      </c>
    </row>
    <row r="5136" spans="1:4" outlineLevel="1" x14ac:dyDescent="0.25">
      <c r="A5136" s="194">
        <v>40276</v>
      </c>
      <c r="B5136" s="195">
        <v>1186.44</v>
      </c>
      <c r="C5136" s="196">
        <f t="shared" si="158"/>
        <v>1.003374349866802</v>
      </c>
      <c r="D5136" s="198">
        <f t="shared" si="159"/>
        <v>3.3743498668019622E-3</v>
      </c>
    </row>
    <row r="5137" spans="1:4" outlineLevel="1" x14ac:dyDescent="0.25">
      <c r="A5137" s="194">
        <v>40277</v>
      </c>
      <c r="B5137" s="195">
        <v>1194.3699999999999</v>
      </c>
      <c r="C5137" s="196">
        <f t="shared" si="158"/>
        <v>1.0066838609622062</v>
      </c>
      <c r="D5137" s="198">
        <f t="shared" si="159"/>
        <v>6.6838609622061895E-3</v>
      </c>
    </row>
    <row r="5138" spans="1:4" outlineLevel="1" x14ac:dyDescent="0.25">
      <c r="A5138" s="194">
        <v>40280</v>
      </c>
      <c r="B5138" s="195">
        <v>1196.48</v>
      </c>
      <c r="C5138" s="196">
        <f t="shared" si="158"/>
        <v>1.0017666217336338</v>
      </c>
      <c r="D5138" s="198">
        <f t="shared" si="159"/>
        <v>1.7666217336338441E-3</v>
      </c>
    </row>
    <row r="5139" spans="1:4" outlineLevel="1" x14ac:dyDescent="0.25">
      <c r="A5139" s="194">
        <v>40281</v>
      </c>
      <c r="B5139" s="195">
        <v>1197.3</v>
      </c>
      <c r="C5139" s="196">
        <f t="shared" si="158"/>
        <v>1.0006853436747793</v>
      </c>
      <c r="D5139" s="198">
        <f t="shared" si="159"/>
        <v>6.8534367477934843E-4</v>
      </c>
    </row>
    <row r="5140" spans="1:4" outlineLevel="1" x14ac:dyDescent="0.25">
      <c r="A5140" s="194">
        <v>40282</v>
      </c>
      <c r="B5140" s="195">
        <v>1210.6500000000001</v>
      </c>
      <c r="C5140" s="196">
        <f t="shared" si="158"/>
        <v>1.0111500876973192</v>
      </c>
      <c r="D5140" s="198">
        <f t="shared" si="159"/>
        <v>1.1150087697319178E-2</v>
      </c>
    </row>
    <row r="5141" spans="1:4" outlineLevel="1" x14ac:dyDescent="0.25">
      <c r="A5141" s="194">
        <v>40283</v>
      </c>
      <c r="B5141" s="195">
        <v>1211.67</v>
      </c>
      <c r="C5141" s="196">
        <f t="shared" si="158"/>
        <v>1.0008425226118201</v>
      </c>
      <c r="D5141" s="198">
        <f t="shared" si="159"/>
        <v>8.4252261182005128E-4</v>
      </c>
    </row>
    <row r="5142" spans="1:4" outlineLevel="1" x14ac:dyDescent="0.25">
      <c r="A5142" s="194">
        <v>40284</v>
      </c>
      <c r="B5142" s="195">
        <v>1192.1300000000001</v>
      </c>
      <c r="C5142" s="196">
        <f t="shared" si="158"/>
        <v>0.98387349690922454</v>
      </c>
      <c r="D5142" s="198">
        <f t="shared" si="159"/>
        <v>-1.6126503090775457E-2</v>
      </c>
    </row>
    <row r="5143" spans="1:4" outlineLevel="1" x14ac:dyDescent="0.25">
      <c r="A5143" s="194">
        <v>40287</v>
      </c>
      <c r="B5143" s="195">
        <v>1197.52</v>
      </c>
      <c r="C5143" s="196">
        <f t="shared" si="158"/>
        <v>1.0045213189836677</v>
      </c>
      <c r="D5143" s="198">
        <f t="shared" si="159"/>
        <v>4.5213189836676992E-3</v>
      </c>
    </row>
    <row r="5144" spans="1:4" outlineLevel="1" x14ac:dyDescent="0.25">
      <c r="A5144" s="194">
        <v>40288</v>
      </c>
      <c r="B5144" s="195">
        <v>1207.17</v>
      </c>
      <c r="C5144" s="196">
        <f t="shared" si="158"/>
        <v>1.0080583205290936</v>
      </c>
      <c r="D5144" s="198">
        <f t="shared" si="159"/>
        <v>8.05832052909361E-3</v>
      </c>
    </row>
    <row r="5145" spans="1:4" outlineLevel="1" x14ac:dyDescent="0.25">
      <c r="A5145" s="194">
        <v>40289</v>
      </c>
      <c r="B5145" s="195">
        <v>1205.94</v>
      </c>
      <c r="C5145" s="196">
        <f t="shared" si="158"/>
        <v>0.99898108799920471</v>
      </c>
      <c r="D5145" s="198">
        <f t="shared" si="159"/>
        <v>-1.0189120007952912E-3</v>
      </c>
    </row>
    <row r="5146" spans="1:4" outlineLevel="1" x14ac:dyDescent="0.25">
      <c r="A5146" s="194">
        <v>40290</v>
      </c>
      <c r="B5146" s="195">
        <v>1208.67</v>
      </c>
      <c r="C5146" s="196">
        <f t="shared" si="158"/>
        <v>1.0022637942186179</v>
      </c>
      <c r="D5146" s="198">
        <f t="shared" si="159"/>
        <v>2.2637942186178872E-3</v>
      </c>
    </row>
    <row r="5147" spans="1:4" outlineLevel="1" x14ac:dyDescent="0.25">
      <c r="A5147" s="194">
        <v>40291</v>
      </c>
      <c r="B5147" s="195">
        <v>1217.28</v>
      </c>
      <c r="C5147" s="196">
        <f t="shared" si="158"/>
        <v>1.0071235324778474</v>
      </c>
      <c r="D5147" s="198">
        <f t="shared" si="159"/>
        <v>7.1235324778473608E-3</v>
      </c>
    </row>
    <row r="5148" spans="1:4" outlineLevel="1" x14ac:dyDescent="0.25">
      <c r="A5148" s="194">
        <v>40294</v>
      </c>
      <c r="B5148" s="195">
        <v>1212.05</v>
      </c>
      <c r="C5148" s="196">
        <f t="shared" si="158"/>
        <v>0.99570353575184012</v>
      </c>
      <c r="D5148" s="198">
        <f t="shared" si="159"/>
        <v>-4.2964642481598814E-3</v>
      </c>
    </row>
    <row r="5149" spans="1:4" outlineLevel="1" x14ac:dyDescent="0.25">
      <c r="A5149" s="194">
        <v>40295</v>
      </c>
      <c r="B5149" s="195">
        <v>1183.71</v>
      </c>
      <c r="C5149" s="196">
        <f t="shared" ref="C5149:C5212" si="160">B5149/B5148</f>
        <v>0.97661812631492106</v>
      </c>
      <c r="D5149" s="198">
        <f t="shared" ref="D5149:D5212" si="161">C5149-1</f>
        <v>-2.3381873685078935E-2</v>
      </c>
    </row>
    <row r="5150" spans="1:4" outlineLevel="1" x14ac:dyDescent="0.25">
      <c r="A5150" s="194">
        <v>40296</v>
      </c>
      <c r="B5150" s="195">
        <v>1191.3599999999999</v>
      </c>
      <c r="C5150" s="196">
        <f t="shared" si="160"/>
        <v>1.0064627315812149</v>
      </c>
      <c r="D5150" s="198">
        <f t="shared" si="161"/>
        <v>6.4627315812149089E-3</v>
      </c>
    </row>
    <row r="5151" spans="1:4" outlineLevel="1" x14ac:dyDescent="0.25">
      <c r="A5151" s="194">
        <v>40297</v>
      </c>
      <c r="B5151" s="195">
        <v>1206.78</v>
      </c>
      <c r="C5151" s="196">
        <f t="shared" si="160"/>
        <v>1.0129431909750202</v>
      </c>
      <c r="D5151" s="198">
        <f t="shared" si="161"/>
        <v>1.2943190975020169E-2</v>
      </c>
    </row>
    <row r="5152" spans="1:4" outlineLevel="1" x14ac:dyDescent="0.25">
      <c r="A5152" s="194">
        <v>40298</v>
      </c>
      <c r="B5152" s="195">
        <v>1186.69</v>
      </c>
      <c r="C5152" s="196">
        <f t="shared" si="160"/>
        <v>0.98335239231674376</v>
      </c>
      <c r="D5152" s="198">
        <f t="shared" si="161"/>
        <v>-1.6647607683256238E-2</v>
      </c>
    </row>
    <row r="5153" spans="1:4" outlineLevel="1" x14ac:dyDescent="0.25">
      <c r="A5153" s="194">
        <v>40301</v>
      </c>
      <c r="B5153" s="195">
        <v>1202.26</v>
      </c>
      <c r="C5153" s="196">
        <f t="shared" si="160"/>
        <v>1.0131205285289333</v>
      </c>
      <c r="D5153" s="198">
        <f t="shared" si="161"/>
        <v>1.3120528528933306E-2</v>
      </c>
    </row>
    <row r="5154" spans="1:4" outlineLevel="1" x14ac:dyDescent="0.25">
      <c r="A5154" s="194">
        <v>40302</v>
      </c>
      <c r="B5154" s="195">
        <v>1173.5999999999999</v>
      </c>
      <c r="C5154" s="196">
        <f t="shared" si="160"/>
        <v>0.97616156239083052</v>
      </c>
      <c r="D5154" s="198">
        <f t="shared" si="161"/>
        <v>-2.3838437609169483E-2</v>
      </c>
    </row>
    <row r="5155" spans="1:4" outlineLevel="1" x14ac:dyDescent="0.25">
      <c r="A5155" s="194">
        <v>40303</v>
      </c>
      <c r="B5155" s="195">
        <v>1165.8699999999999</v>
      </c>
      <c r="C5155" s="196">
        <f t="shared" si="160"/>
        <v>0.99341342876618943</v>
      </c>
      <c r="D5155" s="198">
        <f t="shared" si="161"/>
        <v>-6.5865712338105675E-3</v>
      </c>
    </row>
    <row r="5156" spans="1:4" outlineLevel="1" x14ac:dyDescent="0.25">
      <c r="A5156" s="194">
        <v>40304</v>
      </c>
      <c r="B5156" s="195">
        <v>1128.1500000000001</v>
      </c>
      <c r="C5156" s="196">
        <f t="shared" si="160"/>
        <v>0.96764647859538389</v>
      </c>
      <c r="D5156" s="198">
        <f t="shared" si="161"/>
        <v>-3.2353521404616115E-2</v>
      </c>
    </row>
    <row r="5157" spans="1:4" outlineLevel="1" x14ac:dyDescent="0.25">
      <c r="A5157" s="194">
        <v>40305</v>
      </c>
      <c r="B5157" s="195">
        <v>1110.8800000000001</v>
      </c>
      <c r="C5157" s="196">
        <f t="shared" si="160"/>
        <v>0.98469175198333558</v>
      </c>
      <c r="D5157" s="198">
        <f t="shared" si="161"/>
        <v>-1.5308248016664416E-2</v>
      </c>
    </row>
    <row r="5158" spans="1:4" outlineLevel="1" x14ac:dyDescent="0.25">
      <c r="A5158" s="194">
        <v>40308</v>
      </c>
      <c r="B5158" s="195">
        <v>1159.73</v>
      </c>
      <c r="C5158" s="196">
        <f t="shared" si="160"/>
        <v>1.0439741466224974</v>
      </c>
      <c r="D5158" s="198">
        <f t="shared" si="161"/>
        <v>4.3974146622497434E-2</v>
      </c>
    </row>
    <row r="5159" spans="1:4" outlineLevel="1" x14ac:dyDescent="0.25">
      <c r="A5159" s="194">
        <v>40309</v>
      </c>
      <c r="B5159" s="195">
        <v>1155.79</v>
      </c>
      <c r="C5159" s="196">
        <f t="shared" si="160"/>
        <v>0.99660265751511123</v>
      </c>
      <c r="D5159" s="198">
        <f t="shared" si="161"/>
        <v>-3.3973424848887657E-3</v>
      </c>
    </row>
    <row r="5160" spans="1:4" outlineLevel="1" x14ac:dyDescent="0.25">
      <c r="A5160" s="194">
        <v>40310</v>
      </c>
      <c r="B5160" s="195">
        <v>1171.67</v>
      </c>
      <c r="C5160" s="196">
        <f t="shared" si="160"/>
        <v>1.0137395201550456</v>
      </c>
      <c r="D5160" s="198">
        <f t="shared" si="161"/>
        <v>1.3739520155045648E-2</v>
      </c>
    </row>
    <row r="5161" spans="1:4" outlineLevel="1" x14ac:dyDescent="0.25">
      <c r="A5161" s="194">
        <v>40311</v>
      </c>
      <c r="B5161" s="195">
        <v>1157.44</v>
      </c>
      <c r="C5161" s="196">
        <f t="shared" si="160"/>
        <v>0.98785494209120317</v>
      </c>
      <c r="D5161" s="198">
        <f t="shared" si="161"/>
        <v>-1.214505790879683E-2</v>
      </c>
    </row>
    <row r="5162" spans="1:4" outlineLevel="1" x14ac:dyDescent="0.25">
      <c r="A5162" s="194">
        <v>40312</v>
      </c>
      <c r="B5162" s="195">
        <v>1135.68</v>
      </c>
      <c r="C5162" s="196">
        <f t="shared" si="160"/>
        <v>0.98119988941111425</v>
      </c>
      <c r="D5162" s="198">
        <f t="shared" si="161"/>
        <v>-1.8800110588885754E-2</v>
      </c>
    </row>
    <row r="5163" spans="1:4" outlineLevel="1" x14ac:dyDescent="0.25">
      <c r="A5163" s="194">
        <v>40315</v>
      </c>
      <c r="B5163" s="195">
        <v>1136.94</v>
      </c>
      <c r="C5163" s="196">
        <f t="shared" si="160"/>
        <v>1.0011094674556213</v>
      </c>
      <c r="D5163" s="198">
        <f t="shared" si="161"/>
        <v>1.1094674556213491E-3</v>
      </c>
    </row>
    <row r="5164" spans="1:4" outlineLevel="1" x14ac:dyDescent="0.25">
      <c r="A5164" s="194">
        <v>40316</v>
      </c>
      <c r="B5164" s="195">
        <v>1120.8</v>
      </c>
      <c r="C5164" s="196">
        <f t="shared" si="160"/>
        <v>0.98580400021109282</v>
      </c>
      <c r="D5164" s="198">
        <f t="shared" si="161"/>
        <v>-1.4195999788907177E-2</v>
      </c>
    </row>
    <row r="5165" spans="1:4" outlineLevel="1" x14ac:dyDescent="0.25">
      <c r="A5165" s="194">
        <v>40317</v>
      </c>
      <c r="B5165" s="195">
        <v>1115.05</v>
      </c>
      <c r="C5165" s="196">
        <f t="shared" si="160"/>
        <v>0.99486973590292649</v>
      </c>
      <c r="D5165" s="198">
        <f t="shared" si="161"/>
        <v>-5.1302640970735114E-3</v>
      </c>
    </row>
    <row r="5166" spans="1:4" outlineLevel="1" x14ac:dyDescent="0.25">
      <c r="A5166" s="194">
        <v>40318</v>
      </c>
      <c r="B5166" s="195">
        <v>1071.5899999999999</v>
      </c>
      <c r="C5166" s="196">
        <f t="shared" si="160"/>
        <v>0.96102416931976142</v>
      </c>
      <c r="D5166" s="198">
        <f t="shared" si="161"/>
        <v>-3.8975830680238577E-2</v>
      </c>
    </row>
    <row r="5167" spans="1:4" outlineLevel="1" x14ac:dyDescent="0.25">
      <c r="A5167" s="194">
        <v>40319</v>
      </c>
      <c r="B5167" s="195">
        <v>1087.69</v>
      </c>
      <c r="C5167" s="196">
        <f t="shared" si="160"/>
        <v>1.0150244029899496</v>
      </c>
      <c r="D5167" s="198">
        <f t="shared" si="161"/>
        <v>1.5024402989949559E-2</v>
      </c>
    </row>
    <row r="5168" spans="1:4" outlineLevel="1" x14ac:dyDescent="0.25">
      <c r="A5168" s="194">
        <v>40322</v>
      </c>
      <c r="B5168" s="195">
        <v>1073.6500000000001</v>
      </c>
      <c r="C5168" s="196">
        <f t="shared" si="160"/>
        <v>0.98709191037887634</v>
      </c>
      <c r="D5168" s="198">
        <f t="shared" si="161"/>
        <v>-1.2908089621123664E-2</v>
      </c>
    </row>
    <row r="5169" spans="1:4" outlineLevel="1" x14ac:dyDescent="0.25">
      <c r="A5169" s="194">
        <v>40323</v>
      </c>
      <c r="B5169" s="195">
        <v>1074.03</v>
      </c>
      <c r="C5169" s="196">
        <f t="shared" si="160"/>
        <v>1.0003539328458995</v>
      </c>
      <c r="D5169" s="198">
        <f t="shared" si="161"/>
        <v>3.5393284589946283E-4</v>
      </c>
    </row>
    <row r="5170" spans="1:4" outlineLevel="1" x14ac:dyDescent="0.25">
      <c r="A5170" s="194">
        <v>40324</v>
      </c>
      <c r="B5170" s="195">
        <v>1067.95</v>
      </c>
      <c r="C5170" s="196">
        <f t="shared" si="160"/>
        <v>0.99433907805182353</v>
      </c>
      <c r="D5170" s="198">
        <f t="shared" si="161"/>
        <v>-5.6609219481764672E-3</v>
      </c>
    </row>
    <row r="5171" spans="1:4" outlineLevel="1" x14ac:dyDescent="0.25">
      <c r="A5171" s="194">
        <v>40325</v>
      </c>
      <c r="B5171" s="195">
        <v>1103.06</v>
      </c>
      <c r="C5171" s="196">
        <f t="shared" si="160"/>
        <v>1.0328760709771057</v>
      </c>
      <c r="D5171" s="198">
        <f t="shared" si="161"/>
        <v>3.2876070977105654E-2</v>
      </c>
    </row>
    <row r="5172" spans="1:4" outlineLevel="1" x14ac:dyDescent="0.25">
      <c r="A5172" s="194">
        <v>40326</v>
      </c>
      <c r="B5172" s="195">
        <v>1089.4100000000001</v>
      </c>
      <c r="C5172" s="196">
        <f t="shared" si="160"/>
        <v>0.98762533316410728</v>
      </c>
      <c r="D5172" s="198">
        <f t="shared" si="161"/>
        <v>-1.2374666835892723E-2</v>
      </c>
    </row>
    <row r="5173" spans="1:4" outlineLevel="1" x14ac:dyDescent="0.25">
      <c r="A5173" s="194">
        <v>40330</v>
      </c>
      <c r="B5173" s="195">
        <v>1070.71</v>
      </c>
      <c r="C5173" s="196">
        <f t="shared" si="160"/>
        <v>0.98283474541265448</v>
      </c>
      <c r="D5173" s="198">
        <f t="shared" si="161"/>
        <v>-1.7165254587345524E-2</v>
      </c>
    </row>
    <row r="5174" spans="1:4" outlineLevel="1" x14ac:dyDescent="0.25">
      <c r="A5174" s="194">
        <v>40331</v>
      </c>
      <c r="B5174" s="195">
        <v>1098.3800000000001</v>
      </c>
      <c r="C5174" s="196">
        <f t="shared" si="160"/>
        <v>1.0258426651474255</v>
      </c>
      <c r="D5174" s="198">
        <f t="shared" si="161"/>
        <v>2.5842665147425503E-2</v>
      </c>
    </row>
    <row r="5175" spans="1:4" outlineLevel="1" x14ac:dyDescent="0.25">
      <c r="A5175" s="194">
        <v>40332</v>
      </c>
      <c r="B5175" s="195">
        <v>1102.83</v>
      </c>
      <c r="C5175" s="196">
        <f t="shared" si="160"/>
        <v>1.0040514211839253</v>
      </c>
      <c r="D5175" s="198">
        <f t="shared" si="161"/>
        <v>4.0514211839253189E-3</v>
      </c>
    </row>
    <row r="5176" spans="1:4" outlineLevel="1" x14ac:dyDescent="0.25">
      <c r="A5176" s="194">
        <v>40333</v>
      </c>
      <c r="B5176" s="195">
        <v>1064.8800000000001</v>
      </c>
      <c r="C5176" s="196">
        <f t="shared" si="160"/>
        <v>0.96558853132395761</v>
      </c>
      <c r="D5176" s="198">
        <f t="shared" si="161"/>
        <v>-3.4411468676042389E-2</v>
      </c>
    </row>
    <row r="5177" spans="1:4" outlineLevel="1" x14ac:dyDescent="0.25">
      <c r="A5177" s="194">
        <v>40336</v>
      </c>
      <c r="B5177" s="195">
        <v>1050.47</v>
      </c>
      <c r="C5177" s="196">
        <f t="shared" si="160"/>
        <v>0.98646795883104188</v>
      </c>
      <c r="D5177" s="198">
        <f t="shared" si="161"/>
        <v>-1.353204116895812E-2</v>
      </c>
    </row>
    <row r="5178" spans="1:4" outlineLevel="1" x14ac:dyDescent="0.25">
      <c r="A5178" s="194">
        <v>40337</v>
      </c>
      <c r="B5178" s="195">
        <v>1062</v>
      </c>
      <c r="C5178" s="196">
        <f t="shared" si="160"/>
        <v>1.0109760392966958</v>
      </c>
      <c r="D5178" s="198">
        <f t="shared" si="161"/>
        <v>1.0976039296695772E-2</v>
      </c>
    </row>
    <row r="5179" spans="1:4" outlineLevel="1" x14ac:dyDescent="0.25">
      <c r="A5179" s="194">
        <v>40338</v>
      </c>
      <c r="B5179" s="195">
        <v>1055.69</v>
      </c>
      <c r="C5179" s="196">
        <f t="shared" si="160"/>
        <v>0.99405838041431271</v>
      </c>
      <c r="D5179" s="198">
        <f t="shared" si="161"/>
        <v>-5.9416195856872855E-3</v>
      </c>
    </row>
    <row r="5180" spans="1:4" outlineLevel="1" x14ac:dyDescent="0.25">
      <c r="A5180" s="194">
        <v>40339</v>
      </c>
      <c r="B5180" s="195">
        <v>1086.8399999999999</v>
      </c>
      <c r="C5180" s="196">
        <f t="shared" si="160"/>
        <v>1.029506768085328</v>
      </c>
      <c r="D5180" s="198">
        <f t="shared" si="161"/>
        <v>2.9506768085328039E-2</v>
      </c>
    </row>
    <row r="5181" spans="1:4" outlineLevel="1" x14ac:dyDescent="0.25">
      <c r="A5181" s="194">
        <v>40340</v>
      </c>
      <c r="B5181" s="195">
        <v>1091.5999999999999</v>
      </c>
      <c r="C5181" s="196">
        <f t="shared" si="160"/>
        <v>1.0043796695005704</v>
      </c>
      <c r="D5181" s="198">
        <f t="shared" si="161"/>
        <v>4.3796695005704489E-3</v>
      </c>
    </row>
    <row r="5182" spans="1:4" outlineLevel="1" x14ac:dyDescent="0.25">
      <c r="A5182" s="194">
        <v>40343</v>
      </c>
      <c r="B5182" s="195">
        <v>1089.6300000000001</v>
      </c>
      <c r="C5182" s="196">
        <f t="shared" si="160"/>
        <v>0.99819530963722991</v>
      </c>
      <c r="D5182" s="198">
        <f t="shared" si="161"/>
        <v>-1.8046903627700894E-3</v>
      </c>
    </row>
    <row r="5183" spans="1:4" outlineLevel="1" x14ac:dyDescent="0.25">
      <c r="A5183" s="194">
        <v>40344</v>
      </c>
      <c r="B5183" s="195">
        <v>1115.23</v>
      </c>
      <c r="C5183" s="196">
        <f t="shared" si="160"/>
        <v>1.0234942136321503</v>
      </c>
      <c r="D5183" s="198">
        <f t="shared" si="161"/>
        <v>2.3494213632150318E-2</v>
      </c>
    </row>
    <row r="5184" spans="1:4" outlineLevel="1" x14ac:dyDescent="0.25">
      <c r="A5184" s="194">
        <v>40345</v>
      </c>
      <c r="B5184" s="195">
        <v>1114.6099999999999</v>
      </c>
      <c r="C5184" s="196">
        <f t="shared" si="160"/>
        <v>0.99944406086636828</v>
      </c>
      <c r="D5184" s="198">
        <f t="shared" si="161"/>
        <v>-5.5593913363172209E-4</v>
      </c>
    </row>
    <row r="5185" spans="1:4" outlineLevel="1" x14ac:dyDescent="0.25">
      <c r="A5185" s="194">
        <v>40346</v>
      </c>
      <c r="B5185" s="195">
        <v>1116.04</v>
      </c>
      <c r="C5185" s="196">
        <f t="shared" si="160"/>
        <v>1.0012829599590889</v>
      </c>
      <c r="D5185" s="198">
        <f t="shared" si="161"/>
        <v>1.2829599590888918E-3</v>
      </c>
    </row>
    <row r="5186" spans="1:4" outlineLevel="1" x14ac:dyDescent="0.25">
      <c r="A5186" s="194">
        <v>40347</v>
      </c>
      <c r="B5186" s="195">
        <v>1117.51</v>
      </c>
      <c r="C5186" s="196">
        <f t="shared" si="160"/>
        <v>1.0013171570911437</v>
      </c>
      <c r="D5186" s="198">
        <f t="shared" si="161"/>
        <v>1.3171570911436614E-3</v>
      </c>
    </row>
    <row r="5187" spans="1:4" outlineLevel="1" x14ac:dyDescent="0.25">
      <c r="A5187" s="194">
        <v>40350</v>
      </c>
      <c r="B5187" s="195">
        <v>1113.2</v>
      </c>
      <c r="C5187" s="196">
        <f t="shared" si="160"/>
        <v>0.9961432112464319</v>
      </c>
      <c r="D5187" s="198">
        <f t="shared" si="161"/>
        <v>-3.8567887535680967E-3</v>
      </c>
    </row>
    <row r="5188" spans="1:4" outlineLevel="1" x14ac:dyDescent="0.25">
      <c r="A5188" s="194">
        <v>40351</v>
      </c>
      <c r="B5188" s="195">
        <v>1095.31</v>
      </c>
      <c r="C5188" s="196">
        <f t="shared" si="160"/>
        <v>0.98392921307941061</v>
      </c>
      <c r="D5188" s="198">
        <f t="shared" si="161"/>
        <v>-1.6070786920589386E-2</v>
      </c>
    </row>
    <row r="5189" spans="1:4" outlineLevel="1" x14ac:dyDescent="0.25">
      <c r="A5189" s="194">
        <v>40352</v>
      </c>
      <c r="B5189" s="195">
        <v>1092.04</v>
      </c>
      <c r="C5189" s="196">
        <f t="shared" si="160"/>
        <v>0.99701454382777477</v>
      </c>
      <c r="D5189" s="198">
        <f t="shared" si="161"/>
        <v>-2.9854561722252315E-3</v>
      </c>
    </row>
    <row r="5190" spans="1:4" outlineLevel="1" x14ac:dyDescent="0.25">
      <c r="A5190" s="194">
        <v>40353</v>
      </c>
      <c r="B5190" s="195">
        <v>1073.69</v>
      </c>
      <c r="C5190" s="196">
        <f t="shared" si="160"/>
        <v>0.98319658620563355</v>
      </c>
      <c r="D5190" s="198">
        <f t="shared" si="161"/>
        <v>-1.6803413794366451E-2</v>
      </c>
    </row>
    <row r="5191" spans="1:4" outlineLevel="1" x14ac:dyDescent="0.25">
      <c r="A5191" s="194">
        <v>40354</v>
      </c>
      <c r="B5191" s="195">
        <v>1076.76</v>
      </c>
      <c r="C5191" s="196">
        <f t="shared" si="160"/>
        <v>1.0028592983077051</v>
      </c>
      <c r="D5191" s="198">
        <f t="shared" si="161"/>
        <v>2.8592983077051493E-3</v>
      </c>
    </row>
    <row r="5192" spans="1:4" outlineLevel="1" x14ac:dyDescent="0.25">
      <c r="A5192" s="194">
        <v>40357</v>
      </c>
      <c r="B5192" s="195">
        <v>1074.57</v>
      </c>
      <c r="C5192" s="196">
        <f t="shared" si="160"/>
        <v>0.99796612058397405</v>
      </c>
      <c r="D5192" s="198">
        <f t="shared" si="161"/>
        <v>-2.0338794160259521E-3</v>
      </c>
    </row>
    <row r="5193" spans="1:4" outlineLevel="1" x14ac:dyDescent="0.25">
      <c r="A5193" s="194">
        <v>40358</v>
      </c>
      <c r="B5193" s="195">
        <v>1041.24</v>
      </c>
      <c r="C5193" s="196">
        <f t="shared" si="160"/>
        <v>0.96898294201401503</v>
      </c>
      <c r="D5193" s="198">
        <f t="shared" si="161"/>
        <v>-3.1017057985984975E-2</v>
      </c>
    </row>
    <row r="5194" spans="1:4" outlineLevel="1" x14ac:dyDescent="0.25">
      <c r="A5194" s="194">
        <v>40359</v>
      </c>
      <c r="B5194" s="195">
        <v>1030.71</v>
      </c>
      <c r="C5194" s="196">
        <f t="shared" si="160"/>
        <v>0.98988705773884988</v>
      </c>
      <c r="D5194" s="198">
        <f t="shared" si="161"/>
        <v>-1.0112942261150115E-2</v>
      </c>
    </row>
    <row r="5195" spans="1:4" outlineLevel="1" x14ac:dyDescent="0.25">
      <c r="A5195" s="194">
        <v>40360</v>
      </c>
      <c r="B5195" s="195">
        <v>1027.3699999999999</v>
      </c>
      <c r="C5195" s="196">
        <f t="shared" si="160"/>
        <v>0.99675951528557971</v>
      </c>
      <c r="D5195" s="198">
        <f t="shared" si="161"/>
        <v>-3.2404847144202886E-3</v>
      </c>
    </row>
    <row r="5196" spans="1:4" outlineLevel="1" x14ac:dyDescent="0.25">
      <c r="A5196" s="194">
        <v>40361</v>
      </c>
      <c r="B5196" s="195">
        <v>1022.58</v>
      </c>
      <c r="C5196" s="196">
        <f t="shared" si="160"/>
        <v>0.99533760962457551</v>
      </c>
      <c r="D5196" s="198">
        <f t="shared" si="161"/>
        <v>-4.6623903754244855E-3</v>
      </c>
    </row>
    <row r="5197" spans="1:4" outlineLevel="1" x14ac:dyDescent="0.25">
      <c r="A5197" s="194">
        <v>40365</v>
      </c>
      <c r="B5197" s="195">
        <v>1028.06</v>
      </c>
      <c r="C5197" s="196">
        <f t="shared" si="160"/>
        <v>1.0053589939173462</v>
      </c>
      <c r="D5197" s="198">
        <f t="shared" si="161"/>
        <v>5.3589939173461776E-3</v>
      </c>
    </row>
    <row r="5198" spans="1:4" outlineLevel="1" x14ac:dyDescent="0.25">
      <c r="A5198" s="194">
        <v>40366</v>
      </c>
      <c r="B5198" s="195">
        <v>1060.27</v>
      </c>
      <c r="C5198" s="196">
        <f t="shared" si="160"/>
        <v>1.0313308561757095</v>
      </c>
      <c r="D5198" s="198">
        <f t="shared" si="161"/>
        <v>3.1330856175709521E-2</v>
      </c>
    </row>
    <row r="5199" spans="1:4" outlineLevel="1" x14ac:dyDescent="0.25">
      <c r="A5199" s="194">
        <v>40367</v>
      </c>
      <c r="B5199" s="195">
        <v>1070.25</v>
      </c>
      <c r="C5199" s="196">
        <f t="shared" si="160"/>
        <v>1.009412696765918</v>
      </c>
      <c r="D5199" s="198">
        <f t="shared" si="161"/>
        <v>9.4126967659180494E-3</v>
      </c>
    </row>
    <row r="5200" spans="1:4" outlineLevel="1" x14ac:dyDescent="0.25">
      <c r="A5200" s="194">
        <v>40368</v>
      </c>
      <c r="B5200" s="195">
        <v>1077.96</v>
      </c>
      <c r="C5200" s="196">
        <f t="shared" si="160"/>
        <v>1.0072039243167485</v>
      </c>
      <c r="D5200" s="198">
        <f t="shared" si="161"/>
        <v>7.2039243167485445E-3</v>
      </c>
    </row>
    <row r="5201" spans="1:4" outlineLevel="1" x14ac:dyDescent="0.25">
      <c r="A5201" s="194">
        <v>40371</v>
      </c>
      <c r="B5201" s="195">
        <v>1078.75</v>
      </c>
      <c r="C5201" s="196">
        <f t="shared" si="160"/>
        <v>1.0007328657835171</v>
      </c>
      <c r="D5201" s="198">
        <f t="shared" si="161"/>
        <v>7.32865783517056E-4</v>
      </c>
    </row>
    <row r="5202" spans="1:4" outlineLevel="1" x14ac:dyDescent="0.25">
      <c r="A5202" s="194">
        <v>40372</v>
      </c>
      <c r="B5202" s="195">
        <v>1095.3399999999999</v>
      </c>
      <c r="C5202" s="196">
        <f t="shared" si="160"/>
        <v>1.0153789107763616</v>
      </c>
      <c r="D5202" s="198">
        <f t="shared" si="161"/>
        <v>1.5378910776361554E-2</v>
      </c>
    </row>
    <row r="5203" spans="1:4" outlineLevel="1" x14ac:dyDescent="0.25">
      <c r="A5203" s="194">
        <v>40373</v>
      </c>
      <c r="B5203" s="195">
        <v>1095.17</v>
      </c>
      <c r="C5203" s="196">
        <f t="shared" si="160"/>
        <v>0.99984479704931817</v>
      </c>
      <c r="D5203" s="198">
        <f t="shared" si="161"/>
        <v>-1.5520295068183199E-4</v>
      </c>
    </row>
    <row r="5204" spans="1:4" outlineLevel="1" x14ac:dyDescent="0.25">
      <c r="A5204" s="194">
        <v>40374</v>
      </c>
      <c r="B5204" s="195">
        <v>1096.48</v>
      </c>
      <c r="C5204" s="196">
        <f t="shared" si="160"/>
        <v>1.0011961613265521</v>
      </c>
      <c r="D5204" s="198">
        <f t="shared" si="161"/>
        <v>1.1961613265520921E-3</v>
      </c>
    </row>
    <row r="5205" spans="1:4" outlineLevel="1" x14ac:dyDescent="0.25">
      <c r="A5205" s="194">
        <v>40375</v>
      </c>
      <c r="B5205" s="195">
        <v>1064.8800000000001</v>
      </c>
      <c r="C5205" s="196">
        <f t="shared" si="160"/>
        <v>0.97118050488837016</v>
      </c>
      <c r="D5205" s="198">
        <f t="shared" si="161"/>
        <v>-2.8819495111629845E-2</v>
      </c>
    </row>
    <row r="5206" spans="1:4" outlineLevel="1" x14ac:dyDescent="0.25">
      <c r="A5206" s="194">
        <v>40378</v>
      </c>
      <c r="B5206" s="195">
        <v>1071.25</v>
      </c>
      <c r="C5206" s="196">
        <f t="shared" si="160"/>
        <v>1.0059818946735781</v>
      </c>
      <c r="D5206" s="198">
        <f t="shared" si="161"/>
        <v>5.9818946735781253E-3</v>
      </c>
    </row>
    <row r="5207" spans="1:4" outlineLevel="1" x14ac:dyDescent="0.25">
      <c r="A5207" s="194">
        <v>40379</v>
      </c>
      <c r="B5207" s="195">
        <v>1083.48</v>
      </c>
      <c r="C5207" s="196">
        <f t="shared" si="160"/>
        <v>1.011416569428238</v>
      </c>
      <c r="D5207" s="198">
        <f t="shared" si="161"/>
        <v>1.1416569428237988E-2</v>
      </c>
    </row>
    <row r="5208" spans="1:4" outlineLevel="1" x14ac:dyDescent="0.25">
      <c r="A5208" s="194">
        <v>40380</v>
      </c>
      <c r="B5208" s="195">
        <v>1069.5899999999999</v>
      </c>
      <c r="C5208" s="196">
        <f t="shared" si="160"/>
        <v>0.98718019714254057</v>
      </c>
      <c r="D5208" s="198">
        <f t="shared" si="161"/>
        <v>-1.2819802857459428E-2</v>
      </c>
    </row>
    <row r="5209" spans="1:4" outlineLevel="1" x14ac:dyDescent="0.25">
      <c r="A5209" s="194">
        <v>40381</v>
      </c>
      <c r="B5209" s="195">
        <v>1093.67</v>
      </c>
      <c r="C5209" s="196">
        <f t="shared" si="160"/>
        <v>1.0225132994885893</v>
      </c>
      <c r="D5209" s="198">
        <f t="shared" si="161"/>
        <v>2.2513299488589267E-2</v>
      </c>
    </row>
    <row r="5210" spans="1:4" outlineLevel="1" x14ac:dyDescent="0.25">
      <c r="A5210" s="194">
        <v>40382</v>
      </c>
      <c r="B5210" s="195">
        <v>1102.6600000000001</v>
      </c>
      <c r="C5210" s="196">
        <f t="shared" si="160"/>
        <v>1.0082200298078945</v>
      </c>
      <c r="D5210" s="198">
        <f t="shared" si="161"/>
        <v>8.2200298078944911E-3</v>
      </c>
    </row>
    <row r="5211" spans="1:4" outlineLevel="1" x14ac:dyDescent="0.25">
      <c r="A5211" s="194">
        <v>40385</v>
      </c>
      <c r="B5211" s="195">
        <v>1115.01</v>
      </c>
      <c r="C5211" s="196">
        <f t="shared" si="160"/>
        <v>1.0112001886347559</v>
      </c>
      <c r="D5211" s="198">
        <f t="shared" si="161"/>
        <v>1.1200188634755914E-2</v>
      </c>
    </row>
    <row r="5212" spans="1:4" outlineLevel="1" x14ac:dyDescent="0.25">
      <c r="A5212" s="194">
        <v>40386</v>
      </c>
      <c r="B5212" s="195">
        <v>1113.8399999999999</v>
      </c>
      <c r="C5212" s="196">
        <f t="shared" si="160"/>
        <v>0.99895068205666315</v>
      </c>
      <c r="D5212" s="198">
        <f t="shared" si="161"/>
        <v>-1.0493179433368471E-3</v>
      </c>
    </row>
    <row r="5213" spans="1:4" outlineLevel="1" x14ac:dyDescent="0.25">
      <c r="A5213" s="194">
        <v>40387</v>
      </c>
      <c r="B5213" s="195">
        <v>1106.1300000000001</v>
      </c>
      <c r="C5213" s="196">
        <f t="shared" ref="C5213:C5276" si="162">B5213/B5212</f>
        <v>0.99307800043094174</v>
      </c>
      <c r="D5213" s="198">
        <f t="shared" ref="D5213:D5276" si="163">C5213-1</f>
        <v>-6.921999569058257E-3</v>
      </c>
    </row>
    <row r="5214" spans="1:4" outlineLevel="1" x14ac:dyDescent="0.25">
      <c r="A5214" s="194">
        <v>40388</v>
      </c>
      <c r="B5214" s="195">
        <v>1101.53</v>
      </c>
      <c r="C5214" s="196">
        <f t="shared" si="162"/>
        <v>0.99584135680254571</v>
      </c>
      <c r="D5214" s="198">
        <f t="shared" si="163"/>
        <v>-4.1586431974542926E-3</v>
      </c>
    </row>
    <row r="5215" spans="1:4" outlineLevel="1" x14ac:dyDescent="0.25">
      <c r="A5215" s="194">
        <v>40389</v>
      </c>
      <c r="B5215" s="195">
        <v>1101.5999999999999</v>
      </c>
      <c r="C5215" s="196">
        <f t="shared" si="162"/>
        <v>1.0000635479741813</v>
      </c>
      <c r="D5215" s="198">
        <f t="shared" si="163"/>
        <v>6.3547974181288325E-5</v>
      </c>
    </row>
    <row r="5216" spans="1:4" outlineLevel="1" x14ac:dyDescent="0.25">
      <c r="A5216" s="194">
        <v>40392</v>
      </c>
      <c r="B5216" s="195">
        <v>1125.8599999999999</v>
      </c>
      <c r="C5216" s="196">
        <f t="shared" si="162"/>
        <v>1.0220225127087872</v>
      </c>
      <c r="D5216" s="198">
        <f t="shared" si="163"/>
        <v>2.202251270878719E-2</v>
      </c>
    </row>
    <row r="5217" spans="1:4" outlineLevel="1" x14ac:dyDescent="0.25">
      <c r="A5217" s="194">
        <v>40393</v>
      </c>
      <c r="B5217" s="195">
        <v>1120.46</v>
      </c>
      <c r="C5217" s="196">
        <f t="shared" si="162"/>
        <v>0.99520366653047465</v>
      </c>
      <c r="D5217" s="198">
        <f t="shared" si="163"/>
        <v>-4.796333469525349E-3</v>
      </c>
    </row>
    <row r="5218" spans="1:4" outlineLevel="1" x14ac:dyDescent="0.25">
      <c r="A5218" s="194">
        <v>40394</v>
      </c>
      <c r="B5218" s="195">
        <v>1127.24</v>
      </c>
      <c r="C5218" s="196">
        <f t="shared" si="162"/>
        <v>1.006051086161041</v>
      </c>
      <c r="D5218" s="198">
        <f t="shared" si="163"/>
        <v>6.0510861610409972E-3</v>
      </c>
    </row>
    <row r="5219" spans="1:4" outlineLevel="1" x14ac:dyDescent="0.25">
      <c r="A5219" s="194">
        <v>40395</v>
      </c>
      <c r="B5219" s="195">
        <v>1125.81</v>
      </c>
      <c r="C5219" s="196">
        <f t="shared" si="162"/>
        <v>0.99873141478300975</v>
      </c>
      <c r="D5219" s="198">
        <f t="shared" si="163"/>
        <v>-1.2685852169902478E-3</v>
      </c>
    </row>
    <row r="5220" spans="1:4" outlineLevel="1" x14ac:dyDescent="0.25">
      <c r="A5220" s="194">
        <v>40396</v>
      </c>
      <c r="B5220" s="195">
        <v>1121.6400000000001</v>
      </c>
      <c r="C5220" s="196">
        <f t="shared" si="162"/>
        <v>0.99629600021317999</v>
      </c>
      <c r="D5220" s="198">
        <f t="shared" si="163"/>
        <v>-3.7039997868200114E-3</v>
      </c>
    </row>
    <row r="5221" spans="1:4" outlineLevel="1" x14ac:dyDescent="0.25">
      <c r="A5221" s="194">
        <v>40399</v>
      </c>
      <c r="B5221" s="195">
        <v>1127.79</v>
      </c>
      <c r="C5221" s="196">
        <f t="shared" si="162"/>
        <v>1.0054830426874932</v>
      </c>
      <c r="D5221" s="198">
        <f t="shared" si="163"/>
        <v>5.4830426874932225E-3</v>
      </c>
    </row>
    <row r="5222" spans="1:4" outlineLevel="1" x14ac:dyDescent="0.25">
      <c r="A5222" s="194">
        <v>40400</v>
      </c>
      <c r="B5222" s="195">
        <v>1121.06</v>
      </c>
      <c r="C5222" s="196">
        <f t="shared" si="162"/>
        <v>0.99403257698685032</v>
      </c>
      <c r="D5222" s="198">
        <f t="shared" si="163"/>
        <v>-5.9674230131496753E-3</v>
      </c>
    </row>
    <row r="5223" spans="1:4" outlineLevel="1" x14ac:dyDescent="0.25">
      <c r="A5223" s="194">
        <v>40401</v>
      </c>
      <c r="B5223" s="195">
        <v>1089.47</v>
      </c>
      <c r="C5223" s="196">
        <f t="shared" si="162"/>
        <v>0.97182131197259747</v>
      </c>
      <c r="D5223" s="198">
        <f t="shared" si="163"/>
        <v>-2.8178688027402532E-2</v>
      </c>
    </row>
    <row r="5224" spans="1:4" outlineLevel="1" x14ac:dyDescent="0.25">
      <c r="A5224" s="194">
        <v>40402</v>
      </c>
      <c r="B5224" s="195">
        <v>1083.6099999999999</v>
      </c>
      <c r="C5224" s="196">
        <f t="shared" si="162"/>
        <v>0.99462123784959644</v>
      </c>
      <c r="D5224" s="198">
        <f t="shared" si="163"/>
        <v>-5.3787621504035599E-3</v>
      </c>
    </row>
    <row r="5225" spans="1:4" outlineLevel="1" x14ac:dyDescent="0.25">
      <c r="A5225" s="194">
        <v>40403</v>
      </c>
      <c r="B5225" s="195">
        <v>1079.25</v>
      </c>
      <c r="C5225" s="196">
        <f t="shared" si="162"/>
        <v>0.99597641217781319</v>
      </c>
      <c r="D5225" s="198">
        <f t="shared" si="163"/>
        <v>-4.0235878221868138E-3</v>
      </c>
    </row>
    <row r="5226" spans="1:4" outlineLevel="1" x14ac:dyDescent="0.25">
      <c r="A5226" s="194">
        <v>40406</v>
      </c>
      <c r="B5226" s="195">
        <v>1079.3800000000001</v>
      </c>
      <c r="C5226" s="196">
        <f t="shared" si="162"/>
        <v>1.0001204540189947</v>
      </c>
      <c r="D5226" s="198">
        <f t="shared" si="163"/>
        <v>1.2045401899474228E-4</v>
      </c>
    </row>
    <row r="5227" spans="1:4" outlineLevel="1" x14ac:dyDescent="0.25">
      <c r="A5227" s="194">
        <v>40407</v>
      </c>
      <c r="B5227" s="195">
        <v>1092.54</v>
      </c>
      <c r="C5227" s="196">
        <f t="shared" si="162"/>
        <v>1.0121921844021566</v>
      </c>
      <c r="D5227" s="198">
        <f t="shared" si="163"/>
        <v>1.2192184402156636E-2</v>
      </c>
    </row>
    <row r="5228" spans="1:4" outlineLevel="1" x14ac:dyDescent="0.25">
      <c r="A5228" s="194">
        <v>40408</v>
      </c>
      <c r="B5228" s="195">
        <v>1094.1600000000001</v>
      </c>
      <c r="C5228" s="196">
        <f t="shared" si="162"/>
        <v>1.0014827832390578</v>
      </c>
      <c r="D5228" s="198">
        <f t="shared" si="163"/>
        <v>1.4827832390578166E-3</v>
      </c>
    </row>
    <row r="5229" spans="1:4" outlineLevel="1" x14ac:dyDescent="0.25">
      <c r="A5229" s="194">
        <v>40409</v>
      </c>
      <c r="B5229" s="195">
        <v>1075.6300000000001</v>
      </c>
      <c r="C5229" s="196">
        <f t="shared" si="162"/>
        <v>0.98306463405717626</v>
      </c>
      <c r="D5229" s="198">
        <f t="shared" si="163"/>
        <v>-1.6935365942823744E-2</v>
      </c>
    </row>
    <row r="5230" spans="1:4" outlineLevel="1" x14ac:dyDescent="0.25">
      <c r="A5230" s="194">
        <v>40410</v>
      </c>
      <c r="B5230" s="195">
        <v>1071.69</v>
      </c>
      <c r="C5230" s="196">
        <f t="shared" si="162"/>
        <v>0.99633703039149146</v>
      </c>
      <c r="D5230" s="198">
        <f t="shared" si="163"/>
        <v>-3.6629696085085373E-3</v>
      </c>
    </row>
    <row r="5231" spans="1:4" outlineLevel="1" x14ac:dyDescent="0.25">
      <c r="A5231" s="194">
        <v>40413</v>
      </c>
      <c r="B5231" s="195">
        <v>1067.3599999999999</v>
      </c>
      <c r="C5231" s="196">
        <f t="shared" si="162"/>
        <v>0.99595965251145369</v>
      </c>
      <c r="D5231" s="198">
        <f t="shared" si="163"/>
        <v>-4.0403474885463142E-3</v>
      </c>
    </row>
    <row r="5232" spans="1:4" outlineLevel="1" x14ac:dyDescent="0.25">
      <c r="A5232" s="194">
        <v>40414</v>
      </c>
      <c r="B5232" s="195">
        <v>1051.8699999999999</v>
      </c>
      <c r="C5232" s="196">
        <f t="shared" si="162"/>
        <v>0.98548755808724331</v>
      </c>
      <c r="D5232" s="198">
        <f t="shared" si="163"/>
        <v>-1.4512441912756691E-2</v>
      </c>
    </row>
    <row r="5233" spans="1:4" outlineLevel="1" x14ac:dyDescent="0.25">
      <c r="A5233" s="194">
        <v>40415</v>
      </c>
      <c r="B5233" s="195">
        <v>1055.33</v>
      </c>
      <c r="C5233" s="196">
        <f t="shared" si="162"/>
        <v>1.0032893798663334</v>
      </c>
      <c r="D5233" s="198">
        <f t="shared" si="163"/>
        <v>3.2893798663333751E-3</v>
      </c>
    </row>
    <row r="5234" spans="1:4" outlineLevel="1" x14ac:dyDescent="0.25">
      <c r="A5234" s="194">
        <v>40416</v>
      </c>
      <c r="B5234" s="195">
        <v>1047.22</v>
      </c>
      <c r="C5234" s="196">
        <f t="shared" si="162"/>
        <v>0.99231519998483897</v>
      </c>
      <c r="D5234" s="198">
        <f t="shared" si="163"/>
        <v>-7.6848000151610307E-3</v>
      </c>
    </row>
    <row r="5235" spans="1:4" outlineLevel="1" x14ac:dyDescent="0.25">
      <c r="A5235" s="194">
        <v>40417</v>
      </c>
      <c r="B5235" s="195">
        <v>1064.5899999999999</v>
      </c>
      <c r="C5235" s="196">
        <f t="shared" si="162"/>
        <v>1.0165867725979258</v>
      </c>
      <c r="D5235" s="198">
        <f t="shared" si="163"/>
        <v>1.6586772597925847E-2</v>
      </c>
    </row>
    <row r="5236" spans="1:4" outlineLevel="1" x14ac:dyDescent="0.25">
      <c r="A5236" s="194">
        <v>40420</v>
      </c>
      <c r="B5236" s="195">
        <v>1048.92</v>
      </c>
      <c r="C5236" s="196">
        <f t="shared" si="162"/>
        <v>0.98528071839863252</v>
      </c>
      <c r="D5236" s="198">
        <f t="shared" si="163"/>
        <v>-1.4719281601367484E-2</v>
      </c>
    </row>
    <row r="5237" spans="1:4" outlineLevel="1" x14ac:dyDescent="0.25">
      <c r="A5237" s="194">
        <v>40421</v>
      </c>
      <c r="B5237" s="195">
        <v>1049.33</v>
      </c>
      <c r="C5237" s="196">
        <f t="shared" si="162"/>
        <v>1.0003908782366624</v>
      </c>
      <c r="D5237" s="198">
        <f t="shared" si="163"/>
        <v>3.908782366623953E-4</v>
      </c>
    </row>
    <row r="5238" spans="1:4" outlineLevel="1" x14ac:dyDescent="0.25">
      <c r="A5238" s="194">
        <v>40422</v>
      </c>
      <c r="B5238" s="195">
        <v>1080.29</v>
      </c>
      <c r="C5238" s="196">
        <f t="shared" si="162"/>
        <v>1.0295045409928241</v>
      </c>
      <c r="D5238" s="198">
        <f t="shared" si="163"/>
        <v>2.9504540992824069E-2</v>
      </c>
    </row>
    <row r="5239" spans="1:4" outlineLevel="1" x14ac:dyDescent="0.25">
      <c r="A5239" s="194">
        <v>40423</v>
      </c>
      <c r="B5239" s="195">
        <v>1090.0999999999999</v>
      </c>
      <c r="C5239" s="196">
        <f t="shared" si="162"/>
        <v>1.009080894944876</v>
      </c>
      <c r="D5239" s="198">
        <f t="shared" si="163"/>
        <v>9.0808949448759613E-3</v>
      </c>
    </row>
    <row r="5240" spans="1:4" outlineLevel="1" x14ac:dyDescent="0.25">
      <c r="A5240" s="194">
        <v>40424</v>
      </c>
      <c r="B5240" s="195">
        <v>1104.51</v>
      </c>
      <c r="C5240" s="196">
        <f t="shared" si="162"/>
        <v>1.0132189707366297</v>
      </c>
      <c r="D5240" s="198">
        <f t="shared" si="163"/>
        <v>1.3218970736629698E-2</v>
      </c>
    </row>
    <row r="5241" spans="1:4" outlineLevel="1" x14ac:dyDescent="0.25">
      <c r="A5241" s="194">
        <v>40428</v>
      </c>
      <c r="B5241" s="195">
        <v>1091.8399999999999</v>
      </c>
      <c r="C5241" s="196">
        <f t="shared" si="162"/>
        <v>0.98852884989723944</v>
      </c>
      <c r="D5241" s="198">
        <f t="shared" si="163"/>
        <v>-1.1471150102760563E-2</v>
      </c>
    </row>
    <row r="5242" spans="1:4" outlineLevel="1" x14ac:dyDescent="0.25">
      <c r="A5242" s="194">
        <v>40429</v>
      </c>
      <c r="B5242" s="195">
        <v>1098.8699999999999</v>
      </c>
      <c r="C5242" s="196">
        <f t="shared" si="162"/>
        <v>1.0064386723329426</v>
      </c>
      <c r="D5242" s="198">
        <f t="shared" si="163"/>
        <v>6.4386723329425966E-3</v>
      </c>
    </row>
    <row r="5243" spans="1:4" outlineLevel="1" x14ac:dyDescent="0.25">
      <c r="A5243" s="194">
        <v>40430</v>
      </c>
      <c r="B5243" s="195">
        <v>1104.18</v>
      </c>
      <c r="C5243" s="196">
        <f t="shared" si="162"/>
        <v>1.0048322367523002</v>
      </c>
      <c r="D5243" s="198">
        <f t="shared" si="163"/>
        <v>4.8322367523001564E-3</v>
      </c>
    </row>
    <row r="5244" spans="1:4" outlineLevel="1" x14ac:dyDescent="0.25">
      <c r="A5244" s="194">
        <v>40431</v>
      </c>
      <c r="B5244" s="195">
        <v>1109.55</v>
      </c>
      <c r="C5244" s="196">
        <f t="shared" si="162"/>
        <v>1.0048633374993208</v>
      </c>
      <c r="D5244" s="198">
        <f t="shared" si="163"/>
        <v>4.8633374993207745E-3</v>
      </c>
    </row>
    <row r="5245" spans="1:4" outlineLevel="1" x14ac:dyDescent="0.25">
      <c r="A5245" s="194">
        <v>40434</v>
      </c>
      <c r="B5245" s="195">
        <v>1121.9000000000001</v>
      </c>
      <c r="C5245" s="196">
        <f t="shared" si="162"/>
        <v>1.0111306385471588</v>
      </c>
      <c r="D5245" s="198">
        <f t="shared" si="163"/>
        <v>1.1130638547158789E-2</v>
      </c>
    </row>
    <row r="5246" spans="1:4" outlineLevel="1" x14ac:dyDescent="0.25">
      <c r="A5246" s="194">
        <v>40435</v>
      </c>
      <c r="B5246" s="195">
        <v>1121.0999999999999</v>
      </c>
      <c r="C5246" s="196">
        <f t="shared" si="162"/>
        <v>0.9992869239682679</v>
      </c>
      <c r="D5246" s="198">
        <f t="shared" si="163"/>
        <v>-7.1307603173209611E-4</v>
      </c>
    </row>
    <row r="5247" spans="1:4" outlineLevel="1" x14ac:dyDescent="0.25">
      <c r="A5247" s="194">
        <v>40436</v>
      </c>
      <c r="B5247" s="195">
        <v>1125.07</v>
      </c>
      <c r="C5247" s="196">
        <f t="shared" si="162"/>
        <v>1.0035411649273036</v>
      </c>
      <c r="D5247" s="198">
        <f t="shared" si="163"/>
        <v>3.5411649273036083E-3</v>
      </c>
    </row>
    <row r="5248" spans="1:4" outlineLevel="1" x14ac:dyDescent="0.25">
      <c r="A5248" s="194">
        <v>40437</v>
      </c>
      <c r="B5248" s="195">
        <v>1124.6600000000001</v>
      </c>
      <c r="C5248" s="196">
        <f t="shared" si="162"/>
        <v>0.99963557823068805</v>
      </c>
      <c r="D5248" s="198">
        <f t="shared" si="163"/>
        <v>-3.6442176931195114E-4</v>
      </c>
    </row>
    <row r="5249" spans="1:4" outlineLevel="1" x14ac:dyDescent="0.25">
      <c r="A5249" s="194">
        <v>40438</v>
      </c>
      <c r="B5249" s="195">
        <v>1125.5899999999999</v>
      </c>
      <c r="C5249" s="196">
        <f t="shared" si="162"/>
        <v>1.0008269165792327</v>
      </c>
      <c r="D5249" s="198">
        <f t="shared" si="163"/>
        <v>8.2691657923272821E-4</v>
      </c>
    </row>
    <row r="5250" spans="1:4" outlineLevel="1" x14ac:dyDescent="0.25">
      <c r="A5250" s="194">
        <v>40441</v>
      </c>
      <c r="B5250" s="195">
        <v>1142.71</v>
      </c>
      <c r="C5250" s="196">
        <f t="shared" si="162"/>
        <v>1.0152098010820994</v>
      </c>
      <c r="D5250" s="198">
        <f t="shared" si="163"/>
        <v>1.520980108209935E-2</v>
      </c>
    </row>
    <row r="5251" spans="1:4" outlineLevel="1" x14ac:dyDescent="0.25">
      <c r="A5251" s="194">
        <v>40442</v>
      </c>
      <c r="B5251" s="195">
        <v>1139.78</v>
      </c>
      <c r="C5251" s="196">
        <f t="shared" si="162"/>
        <v>0.99743591987468383</v>
      </c>
      <c r="D5251" s="198">
        <f t="shared" si="163"/>
        <v>-2.5640801253161705E-3</v>
      </c>
    </row>
    <row r="5252" spans="1:4" outlineLevel="1" x14ac:dyDescent="0.25">
      <c r="A5252" s="194">
        <v>40443</v>
      </c>
      <c r="B5252" s="195">
        <v>1134.28</v>
      </c>
      <c r="C5252" s="196">
        <f t="shared" si="162"/>
        <v>0.99517450736106972</v>
      </c>
      <c r="D5252" s="198">
        <f t="shared" si="163"/>
        <v>-4.8254926389302844E-3</v>
      </c>
    </row>
    <row r="5253" spans="1:4" outlineLevel="1" x14ac:dyDescent="0.25">
      <c r="A5253" s="194">
        <v>40444</v>
      </c>
      <c r="B5253" s="195">
        <v>1124.83</v>
      </c>
      <c r="C5253" s="196">
        <f t="shared" si="162"/>
        <v>0.99166872377190818</v>
      </c>
      <c r="D5253" s="198">
        <f t="shared" si="163"/>
        <v>-8.3312762280918218E-3</v>
      </c>
    </row>
    <row r="5254" spans="1:4" outlineLevel="1" x14ac:dyDescent="0.25">
      <c r="A5254" s="194">
        <v>40445</v>
      </c>
      <c r="B5254" s="195">
        <v>1148.67</v>
      </c>
      <c r="C5254" s="196">
        <f t="shared" si="162"/>
        <v>1.02119431380742</v>
      </c>
      <c r="D5254" s="198">
        <f t="shared" si="163"/>
        <v>2.1194313807419984E-2</v>
      </c>
    </row>
    <row r="5255" spans="1:4" outlineLevel="1" x14ac:dyDescent="0.25">
      <c r="A5255" s="194">
        <v>40448</v>
      </c>
      <c r="B5255" s="195">
        <v>1142.1600000000001</v>
      </c>
      <c r="C5255" s="196">
        <f t="shared" si="162"/>
        <v>0.99433257593564728</v>
      </c>
      <c r="D5255" s="198">
        <f t="shared" si="163"/>
        <v>-5.6674240643527218E-3</v>
      </c>
    </row>
    <row r="5256" spans="1:4" outlineLevel="1" x14ac:dyDescent="0.25">
      <c r="A5256" s="194">
        <v>40449</v>
      </c>
      <c r="B5256" s="195">
        <v>1147.7</v>
      </c>
      <c r="C5256" s="196">
        <f t="shared" si="162"/>
        <v>1.0048504587798557</v>
      </c>
      <c r="D5256" s="198">
        <f t="shared" si="163"/>
        <v>4.850458779855682E-3</v>
      </c>
    </row>
    <row r="5257" spans="1:4" outlineLevel="1" x14ac:dyDescent="0.25">
      <c r="A5257" s="194">
        <v>40450</v>
      </c>
      <c r="B5257" s="195">
        <v>1144.73</v>
      </c>
      <c r="C5257" s="196">
        <f t="shared" si="162"/>
        <v>0.9974122157358194</v>
      </c>
      <c r="D5257" s="198">
        <f t="shared" si="163"/>
        <v>-2.5877842641806037E-3</v>
      </c>
    </row>
    <row r="5258" spans="1:4" outlineLevel="1" x14ac:dyDescent="0.25">
      <c r="A5258" s="194">
        <v>40451</v>
      </c>
      <c r="B5258" s="195">
        <v>1141.2</v>
      </c>
      <c r="C5258" s="196">
        <f t="shared" si="162"/>
        <v>0.99691630340779047</v>
      </c>
      <c r="D5258" s="198">
        <f t="shared" si="163"/>
        <v>-3.0836965922095283E-3</v>
      </c>
    </row>
    <row r="5259" spans="1:4" outlineLevel="1" x14ac:dyDescent="0.25">
      <c r="A5259" s="194">
        <v>40452</v>
      </c>
      <c r="B5259" s="195">
        <v>1146.24</v>
      </c>
      <c r="C5259" s="196">
        <f t="shared" si="162"/>
        <v>1.004416403785489</v>
      </c>
      <c r="D5259" s="198">
        <f t="shared" si="163"/>
        <v>4.4164037854890204E-3</v>
      </c>
    </row>
    <row r="5260" spans="1:4" outlineLevel="1" x14ac:dyDescent="0.25">
      <c r="A5260" s="194">
        <v>40455</v>
      </c>
      <c r="B5260" s="195">
        <v>1137.03</v>
      </c>
      <c r="C5260" s="196">
        <f t="shared" si="162"/>
        <v>0.99196503350083753</v>
      </c>
      <c r="D5260" s="198">
        <f t="shared" si="163"/>
        <v>-8.0349664991624659E-3</v>
      </c>
    </row>
    <row r="5261" spans="1:4" outlineLevel="1" x14ac:dyDescent="0.25">
      <c r="A5261" s="194">
        <v>40456</v>
      </c>
      <c r="B5261" s="195">
        <v>1160.75</v>
      </c>
      <c r="C5261" s="196">
        <f t="shared" si="162"/>
        <v>1.0208613668944531</v>
      </c>
      <c r="D5261" s="198">
        <f t="shared" si="163"/>
        <v>2.0861366894453059E-2</v>
      </c>
    </row>
    <row r="5262" spans="1:4" outlineLevel="1" x14ac:dyDescent="0.25">
      <c r="A5262" s="194">
        <v>40457</v>
      </c>
      <c r="B5262" s="195">
        <v>1159.97</v>
      </c>
      <c r="C5262" s="196">
        <f t="shared" si="162"/>
        <v>0.9993280206762869</v>
      </c>
      <c r="D5262" s="198">
        <f t="shared" si="163"/>
        <v>-6.719793237131011E-4</v>
      </c>
    </row>
    <row r="5263" spans="1:4" outlineLevel="1" x14ac:dyDescent="0.25">
      <c r="A5263" s="194">
        <v>40458</v>
      </c>
      <c r="B5263" s="195">
        <v>1158.06</v>
      </c>
      <c r="C5263" s="196">
        <f t="shared" si="162"/>
        <v>0.99835340569152642</v>
      </c>
      <c r="D5263" s="198">
        <f t="shared" si="163"/>
        <v>-1.6465943084735812E-3</v>
      </c>
    </row>
    <row r="5264" spans="1:4" outlineLevel="1" x14ac:dyDescent="0.25">
      <c r="A5264" s="194">
        <v>40459</v>
      </c>
      <c r="B5264" s="195">
        <v>1165.1500000000001</v>
      </c>
      <c r="C5264" s="196">
        <f t="shared" si="162"/>
        <v>1.0061223079978585</v>
      </c>
      <c r="D5264" s="198">
        <f t="shared" si="163"/>
        <v>6.1223079978585115E-3</v>
      </c>
    </row>
    <row r="5265" spans="1:4" outlineLevel="1" x14ac:dyDescent="0.25">
      <c r="A5265" s="194">
        <v>40462</v>
      </c>
      <c r="B5265" s="195">
        <v>1165.32</v>
      </c>
      <c r="C5265" s="196">
        <f t="shared" si="162"/>
        <v>1.0001459039608633</v>
      </c>
      <c r="D5265" s="198">
        <f t="shared" si="163"/>
        <v>1.4590396086333612E-4</v>
      </c>
    </row>
    <row r="5266" spans="1:4" outlineLevel="1" x14ac:dyDescent="0.25">
      <c r="A5266" s="194">
        <v>40463</v>
      </c>
      <c r="B5266" s="195">
        <v>1169.77</v>
      </c>
      <c r="C5266" s="196">
        <f t="shared" si="162"/>
        <v>1.0038186935777298</v>
      </c>
      <c r="D5266" s="198">
        <f t="shared" si="163"/>
        <v>3.8186935777297926E-3</v>
      </c>
    </row>
    <row r="5267" spans="1:4" outlineLevel="1" x14ac:dyDescent="0.25">
      <c r="A5267" s="194">
        <v>40464</v>
      </c>
      <c r="B5267" s="195">
        <v>1178.0999999999999</v>
      </c>
      <c r="C5267" s="196">
        <f t="shared" si="162"/>
        <v>1.0071210579857579</v>
      </c>
      <c r="D5267" s="198">
        <f t="shared" si="163"/>
        <v>7.1210579857579059E-3</v>
      </c>
    </row>
    <row r="5268" spans="1:4" outlineLevel="1" x14ac:dyDescent="0.25">
      <c r="A5268" s="194">
        <v>40465</v>
      </c>
      <c r="B5268" s="195">
        <v>1173.81</v>
      </c>
      <c r="C5268" s="196">
        <f t="shared" si="162"/>
        <v>0.99635854341736696</v>
      </c>
      <c r="D5268" s="198">
        <f t="shared" si="163"/>
        <v>-3.6414565826330403E-3</v>
      </c>
    </row>
    <row r="5269" spans="1:4" outlineLevel="1" x14ac:dyDescent="0.25">
      <c r="A5269" s="194">
        <v>40466</v>
      </c>
      <c r="B5269" s="195">
        <v>1176.19</v>
      </c>
      <c r="C5269" s="196">
        <f t="shared" si="162"/>
        <v>1.0020275853843468</v>
      </c>
      <c r="D5269" s="198">
        <f t="shared" si="163"/>
        <v>2.027585384346775E-3</v>
      </c>
    </row>
    <row r="5270" spans="1:4" outlineLevel="1" x14ac:dyDescent="0.25">
      <c r="A5270" s="194">
        <v>40469</v>
      </c>
      <c r="B5270" s="195">
        <v>1184.71</v>
      </c>
      <c r="C5270" s="196">
        <f t="shared" si="162"/>
        <v>1.0072437276290396</v>
      </c>
      <c r="D5270" s="198">
        <f t="shared" si="163"/>
        <v>7.2437276290395758E-3</v>
      </c>
    </row>
    <row r="5271" spans="1:4" outlineLevel="1" x14ac:dyDescent="0.25">
      <c r="A5271" s="194">
        <v>40470</v>
      </c>
      <c r="B5271" s="195">
        <v>1165.9000000000001</v>
      </c>
      <c r="C5271" s="196">
        <f t="shared" si="162"/>
        <v>0.98412269669370567</v>
      </c>
      <c r="D5271" s="198">
        <f t="shared" si="163"/>
        <v>-1.5877303306294333E-2</v>
      </c>
    </row>
    <row r="5272" spans="1:4" outlineLevel="1" x14ac:dyDescent="0.25">
      <c r="A5272" s="194">
        <v>40471</v>
      </c>
      <c r="B5272" s="195">
        <v>1178.17</v>
      </c>
      <c r="C5272" s="196">
        <f t="shared" si="162"/>
        <v>1.010524058667124</v>
      </c>
      <c r="D5272" s="198">
        <f t="shared" si="163"/>
        <v>1.0524058667124025E-2</v>
      </c>
    </row>
    <row r="5273" spans="1:4" outlineLevel="1" x14ac:dyDescent="0.25">
      <c r="A5273" s="194">
        <v>40472</v>
      </c>
      <c r="B5273" s="195">
        <v>1180.26</v>
      </c>
      <c r="C5273" s="196">
        <f t="shared" si="162"/>
        <v>1.001773937547213</v>
      </c>
      <c r="D5273" s="198">
        <f t="shared" si="163"/>
        <v>1.7739375472130003E-3</v>
      </c>
    </row>
    <row r="5274" spans="1:4" outlineLevel="1" x14ac:dyDescent="0.25">
      <c r="A5274" s="194">
        <v>40473</v>
      </c>
      <c r="B5274" s="195">
        <v>1183.08</v>
      </c>
      <c r="C5274" s="196">
        <f t="shared" si="162"/>
        <v>1.0023893040516496</v>
      </c>
      <c r="D5274" s="198">
        <f t="shared" si="163"/>
        <v>2.38930405164961E-3</v>
      </c>
    </row>
    <row r="5275" spans="1:4" outlineLevel="1" x14ac:dyDescent="0.25">
      <c r="A5275" s="194">
        <v>40476</v>
      </c>
      <c r="B5275" s="195">
        <v>1185.6199999999999</v>
      </c>
      <c r="C5275" s="196">
        <f t="shared" si="162"/>
        <v>1.0021469384995096</v>
      </c>
      <c r="D5275" s="198">
        <f t="shared" si="163"/>
        <v>2.146938499509643E-3</v>
      </c>
    </row>
    <row r="5276" spans="1:4" outlineLevel="1" x14ac:dyDescent="0.25">
      <c r="A5276" s="194">
        <v>40477</v>
      </c>
      <c r="B5276" s="195">
        <v>1185.6400000000001</v>
      </c>
      <c r="C5276" s="196">
        <f t="shared" si="162"/>
        <v>1.000016868811255</v>
      </c>
      <c r="D5276" s="198">
        <f t="shared" si="163"/>
        <v>1.6868811254955318E-5</v>
      </c>
    </row>
    <row r="5277" spans="1:4" outlineLevel="1" x14ac:dyDescent="0.25">
      <c r="A5277" s="194">
        <v>40478</v>
      </c>
      <c r="B5277" s="195">
        <v>1182.45</v>
      </c>
      <c r="C5277" s="196">
        <f t="shared" ref="C5277:C5340" si="164">B5277/B5276</f>
        <v>0.99730946999089098</v>
      </c>
      <c r="D5277" s="198">
        <f t="shared" ref="D5277:D5340" si="165">C5277-1</f>
        <v>-2.6905300091090156E-3</v>
      </c>
    </row>
    <row r="5278" spans="1:4" outlineLevel="1" x14ac:dyDescent="0.25">
      <c r="A5278" s="194">
        <v>40479</v>
      </c>
      <c r="B5278" s="195">
        <v>1183.78</v>
      </c>
      <c r="C5278" s="196">
        <f t="shared" si="164"/>
        <v>1.0011247832889338</v>
      </c>
      <c r="D5278" s="198">
        <f t="shared" si="165"/>
        <v>1.1247832889338394E-3</v>
      </c>
    </row>
    <row r="5279" spans="1:4" outlineLevel="1" x14ac:dyDescent="0.25">
      <c r="A5279" s="194">
        <v>40480</v>
      </c>
      <c r="B5279" s="195">
        <v>1183.26</v>
      </c>
      <c r="C5279" s="196">
        <f t="shared" si="164"/>
        <v>0.99956072918954542</v>
      </c>
      <c r="D5279" s="198">
        <f t="shared" si="165"/>
        <v>-4.3927081045458394E-4</v>
      </c>
    </row>
    <row r="5280" spans="1:4" outlineLevel="1" x14ac:dyDescent="0.25">
      <c r="A5280" s="194">
        <v>40483</v>
      </c>
      <c r="B5280" s="195">
        <v>1184.3800000000001</v>
      </c>
      <c r="C5280" s="196">
        <f t="shared" si="164"/>
        <v>1.0009465375319035</v>
      </c>
      <c r="D5280" s="198">
        <f t="shared" si="165"/>
        <v>9.4653753190354628E-4</v>
      </c>
    </row>
    <row r="5281" spans="1:4" outlineLevel="1" x14ac:dyDescent="0.25">
      <c r="A5281" s="194">
        <v>40484</v>
      </c>
      <c r="B5281" s="195">
        <v>1193.57</v>
      </c>
      <c r="C5281" s="196">
        <f t="shared" si="164"/>
        <v>1.0077593339975344</v>
      </c>
      <c r="D5281" s="198">
        <f t="shared" si="165"/>
        <v>7.7593339975343678E-3</v>
      </c>
    </row>
    <row r="5282" spans="1:4" outlineLevel="1" x14ac:dyDescent="0.25">
      <c r="A5282" s="194">
        <v>40485</v>
      </c>
      <c r="B5282" s="195">
        <v>1197.96</v>
      </c>
      <c r="C5282" s="196">
        <f t="shared" si="164"/>
        <v>1.0036780415057349</v>
      </c>
      <c r="D5282" s="198">
        <f t="shared" si="165"/>
        <v>3.6780415057349192E-3</v>
      </c>
    </row>
    <row r="5283" spans="1:4" outlineLevel="1" x14ac:dyDescent="0.25">
      <c r="A5283" s="194">
        <v>40486</v>
      </c>
      <c r="B5283" s="195">
        <v>1221.06</v>
      </c>
      <c r="C5283" s="196">
        <f t="shared" si="164"/>
        <v>1.0192827807272362</v>
      </c>
      <c r="D5283" s="198">
        <f t="shared" si="165"/>
        <v>1.9282780727236215E-2</v>
      </c>
    </row>
    <row r="5284" spans="1:4" outlineLevel="1" x14ac:dyDescent="0.25">
      <c r="A5284" s="194">
        <v>40487</v>
      </c>
      <c r="B5284" s="195">
        <v>1225.8499999999999</v>
      </c>
      <c r="C5284" s="196">
        <f t="shared" si="164"/>
        <v>1.0039228211553894</v>
      </c>
      <c r="D5284" s="198">
        <f t="shared" si="165"/>
        <v>3.9228211553894443E-3</v>
      </c>
    </row>
    <row r="5285" spans="1:4" outlineLevel="1" x14ac:dyDescent="0.25">
      <c r="A5285" s="194">
        <v>40490</v>
      </c>
      <c r="B5285" s="195">
        <v>1223.25</v>
      </c>
      <c r="C5285" s="196">
        <f t="shared" si="164"/>
        <v>0.99787902271892981</v>
      </c>
      <c r="D5285" s="198">
        <f t="shared" si="165"/>
        <v>-2.120977281070191E-3</v>
      </c>
    </row>
    <row r="5286" spans="1:4" outlineLevel="1" x14ac:dyDescent="0.25">
      <c r="A5286" s="194">
        <v>40491</v>
      </c>
      <c r="B5286" s="195">
        <v>1213.4000000000001</v>
      </c>
      <c r="C5286" s="196">
        <f t="shared" si="164"/>
        <v>0.9919476803596976</v>
      </c>
      <c r="D5286" s="198">
        <f t="shared" si="165"/>
        <v>-8.0523196403023967E-3</v>
      </c>
    </row>
    <row r="5287" spans="1:4" outlineLevel="1" x14ac:dyDescent="0.25">
      <c r="A5287" s="194">
        <v>40492</v>
      </c>
      <c r="B5287" s="195">
        <v>1218.71</v>
      </c>
      <c r="C5287" s="196">
        <f t="shared" si="164"/>
        <v>1.0043761331794956</v>
      </c>
      <c r="D5287" s="198">
        <f t="shared" si="165"/>
        <v>4.3761331794955893E-3</v>
      </c>
    </row>
    <row r="5288" spans="1:4" outlineLevel="1" x14ac:dyDescent="0.25">
      <c r="A5288" s="194">
        <v>40493</v>
      </c>
      <c r="B5288" s="195">
        <v>1213.54</v>
      </c>
      <c r="C5288" s="196">
        <f t="shared" si="164"/>
        <v>0.99575780948708059</v>
      </c>
      <c r="D5288" s="198">
        <f t="shared" si="165"/>
        <v>-4.2421905129194082E-3</v>
      </c>
    </row>
    <row r="5289" spans="1:4" outlineLevel="1" x14ac:dyDescent="0.25">
      <c r="A5289" s="194">
        <v>40494</v>
      </c>
      <c r="B5289" s="195">
        <v>1199.21</v>
      </c>
      <c r="C5289" s="196">
        <f t="shared" si="164"/>
        <v>0.98819157176524886</v>
      </c>
      <c r="D5289" s="198">
        <f t="shared" si="165"/>
        <v>-1.1808428234751145E-2</v>
      </c>
    </row>
    <row r="5290" spans="1:4" outlineLevel="1" x14ac:dyDescent="0.25">
      <c r="A5290" s="194">
        <v>40497</v>
      </c>
      <c r="B5290" s="195">
        <v>1197.75</v>
      </c>
      <c r="C5290" s="196">
        <f t="shared" si="164"/>
        <v>0.998782531833457</v>
      </c>
      <c r="D5290" s="198">
        <f t="shared" si="165"/>
        <v>-1.2174681665430009E-3</v>
      </c>
    </row>
    <row r="5291" spans="1:4" outlineLevel="1" x14ac:dyDescent="0.25">
      <c r="A5291" s="194">
        <v>40498</v>
      </c>
      <c r="B5291" s="195">
        <v>1178.3399999999999</v>
      </c>
      <c r="C5291" s="196">
        <f t="shared" si="164"/>
        <v>0.98379461490294295</v>
      </c>
      <c r="D5291" s="198">
        <f t="shared" si="165"/>
        <v>-1.6205385097057046E-2</v>
      </c>
    </row>
    <row r="5292" spans="1:4" outlineLevel="1" x14ac:dyDescent="0.25">
      <c r="A5292" s="194">
        <v>40499</v>
      </c>
      <c r="B5292" s="195">
        <v>1178.5899999999999</v>
      </c>
      <c r="C5292" s="196">
        <f t="shared" si="164"/>
        <v>1.0002121628731946</v>
      </c>
      <c r="D5292" s="198">
        <f t="shared" si="165"/>
        <v>2.1216287319458793E-4</v>
      </c>
    </row>
    <row r="5293" spans="1:4" outlineLevel="1" x14ac:dyDescent="0.25">
      <c r="A5293" s="194">
        <v>40500</v>
      </c>
      <c r="B5293" s="195">
        <v>1196.69</v>
      </c>
      <c r="C5293" s="196">
        <f t="shared" si="164"/>
        <v>1.0153573337632256</v>
      </c>
      <c r="D5293" s="198">
        <f t="shared" si="165"/>
        <v>1.5357333763225567E-2</v>
      </c>
    </row>
    <row r="5294" spans="1:4" outlineLevel="1" x14ac:dyDescent="0.25">
      <c r="A5294" s="194">
        <v>40501</v>
      </c>
      <c r="B5294" s="195">
        <v>1199.73</v>
      </c>
      <c r="C5294" s="196">
        <f t="shared" si="164"/>
        <v>1.0025403404390443</v>
      </c>
      <c r="D5294" s="198">
        <f t="shared" si="165"/>
        <v>2.5403404390442752E-3</v>
      </c>
    </row>
    <row r="5295" spans="1:4" outlineLevel="1" x14ac:dyDescent="0.25">
      <c r="A5295" s="194">
        <v>40504</v>
      </c>
      <c r="B5295" s="195">
        <v>1197.8399999999999</v>
      </c>
      <c r="C5295" s="196">
        <f t="shared" si="164"/>
        <v>0.99842464554524757</v>
      </c>
      <c r="D5295" s="198">
        <f t="shared" si="165"/>
        <v>-1.5753544547524312E-3</v>
      </c>
    </row>
    <row r="5296" spans="1:4" outlineLevel="1" x14ac:dyDescent="0.25">
      <c r="A5296" s="194">
        <v>40505</v>
      </c>
      <c r="B5296" s="195">
        <v>1180.73</v>
      </c>
      <c r="C5296" s="196">
        <f t="shared" si="164"/>
        <v>0.98571595538636225</v>
      </c>
      <c r="D5296" s="198">
        <f t="shared" si="165"/>
        <v>-1.4284044613637747E-2</v>
      </c>
    </row>
    <row r="5297" spans="1:4" outlineLevel="1" x14ac:dyDescent="0.25">
      <c r="A5297" s="194">
        <v>40506</v>
      </c>
      <c r="B5297" s="195">
        <v>1198.3499999999999</v>
      </c>
      <c r="C5297" s="196">
        <f t="shared" si="164"/>
        <v>1.0149229713821111</v>
      </c>
      <c r="D5297" s="198">
        <f t="shared" si="165"/>
        <v>1.4922971382111072E-2</v>
      </c>
    </row>
    <row r="5298" spans="1:4" outlineLevel="1" x14ac:dyDescent="0.25">
      <c r="A5298" s="194">
        <v>40508</v>
      </c>
      <c r="B5298" s="195">
        <v>1189.4000000000001</v>
      </c>
      <c r="C5298" s="196">
        <f t="shared" si="164"/>
        <v>0.99253139733800655</v>
      </c>
      <c r="D5298" s="198">
        <f t="shared" si="165"/>
        <v>-7.4686026619934509E-3</v>
      </c>
    </row>
    <row r="5299" spans="1:4" outlineLevel="1" x14ac:dyDescent="0.25">
      <c r="A5299" s="194">
        <v>40511</v>
      </c>
      <c r="B5299" s="195">
        <v>1187.76</v>
      </c>
      <c r="C5299" s="196">
        <f t="shared" si="164"/>
        <v>0.99862115352278447</v>
      </c>
      <c r="D5299" s="198">
        <f t="shared" si="165"/>
        <v>-1.378846477215534E-3</v>
      </c>
    </row>
    <row r="5300" spans="1:4" outlineLevel="1" x14ac:dyDescent="0.25">
      <c r="A5300" s="194">
        <v>40512</v>
      </c>
      <c r="B5300" s="195">
        <v>1180.55</v>
      </c>
      <c r="C5300" s="196">
        <f t="shared" si="164"/>
        <v>0.99392975011786888</v>
      </c>
      <c r="D5300" s="198">
        <f t="shared" si="165"/>
        <v>-6.0702498821311179E-3</v>
      </c>
    </row>
    <row r="5301" spans="1:4" outlineLevel="1" x14ac:dyDescent="0.25">
      <c r="A5301" s="194">
        <v>40513</v>
      </c>
      <c r="B5301" s="195">
        <v>1206.07</v>
      </c>
      <c r="C5301" s="196">
        <f t="shared" si="164"/>
        <v>1.0216170429037312</v>
      </c>
      <c r="D5301" s="198">
        <f t="shared" si="165"/>
        <v>2.1617042903731232E-2</v>
      </c>
    </row>
    <row r="5302" spans="1:4" outlineLevel="1" x14ac:dyDescent="0.25">
      <c r="A5302" s="194">
        <v>40514</v>
      </c>
      <c r="B5302" s="195">
        <v>1221.53</v>
      </c>
      <c r="C5302" s="196">
        <f t="shared" si="164"/>
        <v>1.0128184931222899</v>
      </c>
      <c r="D5302" s="198">
        <f t="shared" si="165"/>
        <v>1.2818493122289887E-2</v>
      </c>
    </row>
    <row r="5303" spans="1:4" outlineLevel="1" x14ac:dyDescent="0.25">
      <c r="A5303" s="194">
        <v>40515</v>
      </c>
      <c r="B5303" s="195">
        <v>1224.71</v>
      </c>
      <c r="C5303" s="196">
        <f t="shared" si="164"/>
        <v>1.0026032925920771</v>
      </c>
      <c r="D5303" s="198">
        <f t="shared" si="165"/>
        <v>2.6032925920771444E-3</v>
      </c>
    </row>
    <row r="5304" spans="1:4" outlineLevel="1" x14ac:dyDescent="0.25">
      <c r="A5304" s="194">
        <v>40518</v>
      </c>
      <c r="B5304" s="195">
        <v>1223.1199999999999</v>
      </c>
      <c r="C5304" s="196">
        <f t="shared" si="164"/>
        <v>0.99870173347159719</v>
      </c>
      <c r="D5304" s="198">
        <f t="shared" si="165"/>
        <v>-1.2982665284028139E-3</v>
      </c>
    </row>
    <row r="5305" spans="1:4" outlineLevel="1" x14ac:dyDescent="0.25">
      <c r="A5305" s="194">
        <v>40519</v>
      </c>
      <c r="B5305" s="195">
        <v>1223.75</v>
      </c>
      <c r="C5305" s="196">
        <f t="shared" si="164"/>
        <v>1.0005150761985742</v>
      </c>
      <c r="D5305" s="198">
        <f t="shared" si="165"/>
        <v>5.1507619857416032E-4</v>
      </c>
    </row>
    <row r="5306" spans="1:4" outlineLevel="1" x14ac:dyDescent="0.25">
      <c r="A5306" s="194">
        <v>40520</v>
      </c>
      <c r="B5306" s="195">
        <v>1228.28</v>
      </c>
      <c r="C5306" s="196">
        <f t="shared" si="164"/>
        <v>1.0037017364657814</v>
      </c>
      <c r="D5306" s="198">
        <f t="shared" si="165"/>
        <v>3.7017364657814245E-3</v>
      </c>
    </row>
    <row r="5307" spans="1:4" outlineLevel="1" x14ac:dyDescent="0.25">
      <c r="A5307" s="194">
        <v>40521</v>
      </c>
      <c r="B5307" s="195">
        <v>1233</v>
      </c>
      <c r="C5307" s="196">
        <f t="shared" si="164"/>
        <v>1.0038427720063829</v>
      </c>
      <c r="D5307" s="198">
        <f t="shared" si="165"/>
        <v>3.842772006382944E-3</v>
      </c>
    </row>
    <row r="5308" spans="1:4" outlineLevel="1" x14ac:dyDescent="0.25">
      <c r="A5308" s="194">
        <v>40522</v>
      </c>
      <c r="B5308" s="195">
        <v>1240.4000000000001</v>
      </c>
      <c r="C5308" s="196">
        <f t="shared" si="164"/>
        <v>1.0060016220600163</v>
      </c>
      <c r="D5308" s="198">
        <f t="shared" si="165"/>
        <v>6.0016220600163095E-3</v>
      </c>
    </row>
    <row r="5309" spans="1:4" outlineLevel="1" x14ac:dyDescent="0.25">
      <c r="A5309" s="194">
        <v>40525</v>
      </c>
      <c r="B5309" s="195">
        <v>1240.46</v>
      </c>
      <c r="C5309" s="196">
        <f t="shared" si="164"/>
        <v>1.0000483714930668</v>
      </c>
      <c r="D5309" s="198">
        <f t="shared" si="165"/>
        <v>4.8371493066801108E-5</v>
      </c>
    </row>
    <row r="5310" spans="1:4" outlineLevel="1" x14ac:dyDescent="0.25">
      <c r="A5310" s="194">
        <v>40526</v>
      </c>
      <c r="B5310" s="195">
        <v>1241.5899999999999</v>
      </c>
      <c r="C5310" s="196">
        <f t="shared" si="164"/>
        <v>1.0009109523886299</v>
      </c>
      <c r="D5310" s="198">
        <f t="shared" si="165"/>
        <v>9.1095238862992645E-4</v>
      </c>
    </row>
    <row r="5311" spans="1:4" outlineLevel="1" x14ac:dyDescent="0.25">
      <c r="A5311" s="194">
        <v>40527</v>
      </c>
      <c r="B5311" s="195">
        <v>1235.23</v>
      </c>
      <c r="C5311" s="196">
        <f t="shared" si="164"/>
        <v>0.99487753606262941</v>
      </c>
      <c r="D5311" s="198">
        <f t="shared" si="165"/>
        <v>-5.1224639373705916E-3</v>
      </c>
    </row>
    <row r="5312" spans="1:4" outlineLevel="1" x14ac:dyDescent="0.25">
      <c r="A5312" s="194">
        <v>40528</v>
      </c>
      <c r="B5312" s="195">
        <v>1242.8699999999999</v>
      </c>
      <c r="C5312" s="196">
        <f t="shared" si="164"/>
        <v>1.0061850829400192</v>
      </c>
      <c r="D5312" s="198">
        <f t="shared" si="165"/>
        <v>6.185082940019182E-3</v>
      </c>
    </row>
    <row r="5313" spans="1:4" outlineLevel="1" x14ac:dyDescent="0.25">
      <c r="A5313" s="194">
        <v>40529</v>
      </c>
      <c r="B5313" s="195">
        <v>1243.9100000000001</v>
      </c>
      <c r="C5313" s="196">
        <f t="shared" si="164"/>
        <v>1.0008367729529237</v>
      </c>
      <c r="D5313" s="198">
        <f t="shared" si="165"/>
        <v>8.3677295292372555E-4</v>
      </c>
    </row>
    <row r="5314" spans="1:4" outlineLevel="1" x14ac:dyDescent="0.25">
      <c r="A5314" s="194">
        <v>40532</v>
      </c>
      <c r="B5314" s="195">
        <v>1247.08</v>
      </c>
      <c r="C5314" s="196">
        <f t="shared" si="164"/>
        <v>1.0025484158821778</v>
      </c>
      <c r="D5314" s="198">
        <f t="shared" si="165"/>
        <v>2.5484158821778014E-3</v>
      </c>
    </row>
    <row r="5315" spans="1:4" outlineLevel="1" x14ac:dyDescent="0.25">
      <c r="A5315" s="194">
        <v>40533</v>
      </c>
      <c r="B5315" s="195">
        <v>1254.5999999999999</v>
      </c>
      <c r="C5315" s="196">
        <f t="shared" si="164"/>
        <v>1.0060300862815537</v>
      </c>
      <c r="D5315" s="198">
        <f t="shared" si="165"/>
        <v>6.0300862815536593E-3</v>
      </c>
    </row>
    <row r="5316" spans="1:4" outlineLevel="1" x14ac:dyDescent="0.25">
      <c r="A5316" s="194">
        <v>40534</v>
      </c>
      <c r="B5316" s="195">
        <v>1258.8399999999999</v>
      </c>
      <c r="C5316" s="196">
        <f t="shared" si="164"/>
        <v>1.0033795632073967</v>
      </c>
      <c r="D5316" s="198">
        <f t="shared" si="165"/>
        <v>3.3795632073967408E-3</v>
      </c>
    </row>
    <row r="5317" spans="1:4" outlineLevel="1" x14ac:dyDescent="0.25">
      <c r="A5317" s="194">
        <v>40535</v>
      </c>
      <c r="B5317" s="195">
        <v>1256.77</v>
      </c>
      <c r="C5317" s="196">
        <f t="shared" si="164"/>
        <v>0.99835562899177022</v>
      </c>
      <c r="D5317" s="198">
        <f t="shared" si="165"/>
        <v>-1.6443710082297835E-3</v>
      </c>
    </row>
    <row r="5318" spans="1:4" outlineLevel="1" x14ac:dyDescent="0.25">
      <c r="A5318" s="194">
        <v>40539</v>
      </c>
      <c r="B5318" s="195">
        <v>1257.54</v>
      </c>
      <c r="C5318" s="196">
        <f t="shared" si="164"/>
        <v>1.000612681715827</v>
      </c>
      <c r="D5318" s="198">
        <f t="shared" si="165"/>
        <v>6.1268171582695707E-4</v>
      </c>
    </row>
    <row r="5319" spans="1:4" outlineLevel="1" x14ac:dyDescent="0.25">
      <c r="A5319" s="194">
        <v>40540</v>
      </c>
      <c r="B5319" s="195">
        <v>1258.51</v>
      </c>
      <c r="C5319" s="196">
        <f t="shared" si="164"/>
        <v>1.0007713472334876</v>
      </c>
      <c r="D5319" s="198">
        <f t="shared" si="165"/>
        <v>7.7134723348759593E-4</v>
      </c>
    </row>
    <row r="5320" spans="1:4" outlineLevel="1" x14ac:dyDescent="0.25">
      <c r="A5320" s="194">
        <v>40541</v>
      </c>
      <c r="B5320" s="195">
        <v>1259.78</v>
      </c>
      <c r="C5320" s="196">
        <f t="shared" si="164"/>
        <v>1.0010091298440218</v>
      </c>
      <c r="D5320" s="198">
        <f t="shared" si="165"/>
        <v>1.0091298440217944E-3</v>
      </c>
    </row>
    <row r="5321" spans="1:4" outlineLevel="1" x14ac:dyDescent="0.25">
      <c r="A5321" s="194">
        <v>40542</v>
      </c>
      <c r="B5321" s="195">
        <v>1257.8800000000001</v>
      </c>
      <c r="C5321" s="196">
        <f t="shared" si="164"/>
        <v>0.99849180015558281</v>
      </c>
      <c r="D5321" s="198">
        <f t="shared" si="165"/>
        <v>-1.5081998444171907E-3</v>
      </c>
    </row>
    <row r="5322" spans="1:4" outlineLevel="1" x14ac:dyDescent="0.25">
      <c r="A5322" s="194">
        <v>40543</v>
      </c>
      <c r="B5322" s="195">
        <v>1257.6400000000001</v>
      </c>
      <c r="C5322" s="196">
        <f t="shared" si="164"/>
        <v>0.99980920278563934</v>
      </c>
      <c r="D5322" s="198">
        <f t="shared" si="165"/>
        <v>-1.9079721436066066E-4</v>
      </c>
    </row>
    <row r="5323" spans="1:4" outlineLevel="1" x14ac:dyDescent="0.25">
      <c r="A5323" s="194">
        <v>40546</v>
      </c>
      <c r="B5323" s="195">
        <v>1271.8699999999999</v>
      </c>
      <c r="C5323" s="196">
        <f t="shared" si="164"/>
        <v>1.0113148436754555</v>
      </c>
      <c r="D5323" s="198">
        <f t="shared" si="165"/>
        <v>1.1314843675455544E-2</v>
      </c>
    </row>
    <row r="5324" spans="1:4" outlineLevel="1" x14ac:dyDescent="0.25">
      <c r="A5324" s="194">
        <v>40547</v>
      </c>
      <c r="B5324" s="195">
        <v>1270.2</v>
      </c>
      <c r="C5324" s="196">
        <f t="shared" si="164"/>
        <v>0.99868697272520002</v>
      </c>
      <c r="D5324" s="198">
        <f t="shared" si="165"/>
        <v>-1.3130272747999827E-3</v>
      </c>
    </row>
    <row r="5325" spans="1:4" outlineLevel="1" x14ac:dyDescent="0.25">
      <c r="A5325" s="194">
        <v>40548</v>
      </c>
      <c r="B5325" s="195">
        <v>1276.56</v>
      </c>
      <c r="C5325" s="196">
        <f t="shared" si="164"/>
        <v>1.0050070854983466</v>
      </c>
      <c r="D5325" s="198">
        <f t="shared" si="165"/>
        <v>5.0070854983466084E-3</v>
      </c>
    </row>
    <row r="5326" spans="1:4" outlineLevel="1" x14ac:dyDescent="0.25">
      <c r="A5326" s="194">
        <v>40549</v>
      </c>
      <c r="B5326" s="195">
        <v>1273.8499999999999</v>
      </c>
      <c r="C5326" s="196">
        <f t="shared" si="164"/>
        <v>0.99787710722566891</v>
      </c>
      <c r="D5326" s="198">
        <f t="shared" si="165"/>
        <v>-2.1228927743310866E-3</v>
      </c>
    </row>
    <row r="5327" spans="1:4" outlineLevel="1" x14ac:dyDescent="0.25">
      <c r="A5327" s="194">
        <v>40550</v>
      </c>
      <c r="B5327" s="195">
        <v>1271.5</v>
      </c>
      <c r="C5327" s="196">
        <f t="shared" si="164"/>
        <v>0.99815519880676695</v>
      </c>
      <c r="D5327" s="198">
        <f t="shared" si="165"/>
        <v>-1.8448011932330477E-3</v>
      </c>
    </row>
    <row r="5328" spans="1:4" outlineLevel="1" x14ac:dyDescent="0.25">
      <c r="A5328" s="194">
        <v>40553</v>
      </c>
      <c r="B5328" s="195">
        <v>1269.75</v>
      </c>
      <c r="C5328" s="196">
        <f t="shared" si="164"/>
        <v>0.9986236728273693</v>
      </c>
      <c r="D5328" s="198">
        <f t="shared" si="165"/>
        <v>-1.376327172630698E-3</v>
      </c>
    </row>
    <row r="5329" spans="1:4" outlineLevel="1" x14ac:dyDescent="0.25">
      <c r="A5329" s="194">
        <v>40554</v>
      </c>
      <c r="B5329" s="195">
        <v>1274.48</v>
      </c>
      <c r="C5329" s="196">
        <f t="shared" si="164"/>
        <v>1.0037251427446348</v>
      </c>
      <c r="D5329" s="198">
        <f t="shared" si="165"/>
        <v>3.7251427446347574E-3</v>
      </c>
    </row>
    <row r="5330" spans="1:4" outlineLevel="1" x14ac:dyDescent="0.25">
      <c r="A5330" s="194">
        <v>40555</v>
      </c>
      <c r="B5330" s="195">
        <v>1285.96</v>
      </c>
      <c r="C5330" s="196">
        <f t="shared" si="164"/>
        <v>1.0090075952545352</v>
      </c>
      <c r="D5330" s="198">
        <f t="shared" si="165"/>
        <v>9.0075952545352056E-3</v>
      </c>
    </row>
    <row r="5331" spans="1:4" outlineLevel="1" x14ac:dyDescent="0.25">
      <c r="A5331" s="194">
        <v>40556</v>
      </c>
      <c r="B5331" s="195">
        <v>1283.76</v>
      </c>
      <c r="C5331" s="196">
        <f t="shared" si="164"/>
        <v>0.99828921583875074</v>
      </c>
      <c r="D5331" s="198">
        <f t="shared" si="165"/>
        <v>-1.7107841612492569E-3</v>
      </c>
    </row>
    <row r="5332" spans="1:4" outlineLevel="1" x14ac:dyDescent="0.25">
      <c r="A5332" s="194">
        <v>40557</v>
      </c>
      <c r="B5332" s="195">
        <v>1293.24</v>
      </c>
      <c r="C5332" s="196">
        <f t="shared" si="164"/>
        <v>1.0073845578612826</v>
      </c>
      <c r="D5332" s="198">
        <f t="shared" si="165"/>
        <v>7.3845578612825591E-3</v>
      </c>
    </row>
    <row r="5333" spans="1:4" outlineLevel="1" x14ac:dyDescent="0.25">
      <c r="A5333" s="194">
        <v>40561</v>
      </c>
      <c r="B5333" s="195">
        <v>1295.02</v>
      </c>
      <c r="C5333" s="196">
        <f t="shared" si="164"/>
        <v>1.0013763879867619</v>
      </c>
      <c r="D5333" s="198">
        <f t="shared" si="165"/>
        <v>1.3763879867618733E-3</v>
      </c>
    </row>
    <row r="5334" spans="1:4" outlineLevel="1" x14ac:dyDescent="0.25">
      <c r="A5334" s="194">
        <v>40562</v>
      </c>
      <c r="B5334" s="195">
        <v>1281.92</v>
      </c>
      <c r="C5334" s="196">
        <f t="shared" si="164"/>
        <v>0.98988432611079369</v>
      </c>
      <c r="D5334" s="198">
        <f t="shared" si="165"/>
        <v>-1.0115673889206311E-2</v>
      </c>
    </row>
    <row r="5335" spans="1:4" outlineLevel="1" x14ac:dyDescent="0.25">
      <c r="A5335" s="194">
        <v>40563</v>
      </c>
      <c r="B5335" s="195">
        <v>1280.26</v>
      </c>
      <c r="C5335" s="196">
        <f t="shared" si="164"/>
        <v>0.99870506739890164</v>
      </c>
      <c r="D5335" s="198">
        <f t="shared" si="165"/>
        <v>-1.2949326010983642E-3</v>
      </c>
    </row>
    <row r="5336" spans="1:4" outlineLevel="1" x14ac:dyDescent="0.25">
      <c r="A5336" s="194">
        <v>40564</v>
      </c>
      <c r="B5336" s="195">
        <v>1283.3499999999999</v>
      </c>
      <c r="C5336" s="196">
        <f t="shared" si="164"/>
        <v>1.002413572243138</v>
      </c>
      <c r="D5336" s="198">
        <f t="shared" si="165"/>
        <v>2.4135722431379847E-3</v>
      </c>
    </row>
    <row r="5337" spans="1:4" outlineLevel="1" x14ac:dyDescent="0.25">
      <c r="A5337" s="194">
        <v>40567</v>
      </c>
      <c r="B5337" s="195">
        <v>1290.8399999999999</v>
      </c>
      <c r="C5337" s="196">
        <f t="shared" si="164"/>
        <v>1.0058362878404177</v>
      </c>
      <c r="D5337" s="198">
        <f t="shared" si="165"/>
        <v>5.8362878404176755E-3</v>
      </c>
    </row>
    <row r="5338" spans="1:4" outlineLevel="1" x14ac:dyDescent="0.25">
      <c r="A5338" s="194">
        <v>40568</v>
      </c>
      <c r="B5338" s="195">
        <v>1291.18</v>
      </c>
      <c r="C5338" s="196">
        <f t="shared" si="164"/>
        <v>1.0002633943788541</v>
      </c>
      <c r="D5338" s="198">
        <f t="shared" si="165"/>
        <v>2.6339437885414263E-4</v>
      </c>
    </row>
    <row r="5339" spans="1:4" outlineLevel="1" x14ac:dyDescent="0.25">
      <c r="A5339" s="194">
        <v>40569</v>
      </c>
      <c r="B5339" s="195">
        <v>1296.6300000000001</v>
      </c>
      <c r="C5339" s="196">
        <f t="shared" si="164"/>
        <v>1.0042209451819266</v>
      </c>
      <c r="D5339" s="198">
        <f t="shared" si="165"/>
        <v>4.2209451819266164E-3</v>
      </c>
    </row>
    <row r="5340" spans="1:4" outlineLevel="1" x14ac:dyDescent="0.25">
      <c r="A5340" s="194">
        <v>40570</v>
      </c>
      <c r="B5340" s="195">
        <v>1299.54</v>
      </c>
      <c r="C5340" s="196">
        <f t="shared" si="164"/>
        <v>1.002244279401217</v>
      </c>
      <c r="D5340" s="198">
        <f t="shared" si="165"/>
        <v>2.2442794012169642E-3</v>
      </c>
    </row>
    <row r="5341" spans="1:4" outlineLevel="1" x14ac:dyDescent="0.25">
      <c r="A5341" s="194">
        <v>40571</v>
      </c>
      <c r="B5341" s="195">
        <v>1276.3399999999999</v>
      </c>
      <c r="C5341" s="196">
        <f t="shared" ref="C5341:C5404" si="166">B5341/B5340</f>
        <v>0.98214752912569059</v>
      </c>
      <c r="D5341" s="198">
        <f t="shared" ref="D5341:D5404" si="167">C5341-1</f>
        <v>-1.7852470874309412E-2</v>
      </c>
    </row>
    <row r="5342" spans="1:4" outlineLevel="1" x14ac:dyDescent="0.25">
      <c r="A5342" s="194">
        <v>40574</v>
      </c>
      <c r="B5342" s="195">
        <v>1286.1199999999999</v>
      </c>
      <c r="C5342" s="196">
        <f t="shared" si="166"/>
        <v>1.0076625350611905</v>
      </c>
      <c r="D5342" s="198">
        <f t="shared" si="167"/>
        <v>7.662535061190523E-3</v>
      </c>
    </row>
    <row r="5343" spans="1:4" outlineLevel="1" x14ac:dyDescent="0.25">
      <c r="A5343" s="194">
        <v>40575</v>
      </c>
      <c r="B5343" s="195">
        <v>1307.5899999999999</v>
      </c>
      <c r="C5343" s="196">
        <f t="shared" si="166"/>
        <v>1.016693621124001</v>
      </c>
      <c r="D5343" s="198">
        <f t="shared" si="167"/>
        <v>1.6693621124000968E-2</v>
      </c>
    </row>
    <row r="5344" spans="1:4" outlineLevel="1" x14ac:dyDescent="0.25">
      <c r="A5344" s="194">
        <v>40576</v>
      </c>
      <c r="B5344" s="195">
        <v>1304.03</v>
      </c>
      <c r="C5344" s="196">
        <f t="shared" si="166"/>
        <v>0.99727743405807634</v>
      </c>
      <c r="D5344" s="198">
        <f t="shared" si="167"/>
        <v>-2.7225659419236603E-3</v>
      </c>
    </row>
    <row r="5345" spans="1:4" outlineLevel="1" x14ac:dyDescent="0.25">
      <c r="A5345" s="194">
        <v>40577</v>
      </c>
      <c r="B5345" s="195">
        <v>1307.0999999999999</v>
      </c>
      <c r="C5345" s="196">
        <f t="shared" si="166"/>
        <v>1.0023542403165571</v>
      </c>
      <c r="D5345" s="198">
        <f t="shared" si="167"/>
        <v>2.3542403165570658E-3</v>
      </c>
    </row>
    <row r="5346" spans="1:4" outlineLevel="1" x14ac:dyDescent="0.25">
      <c r="A5346" s="194">
        <v>40578</v>
      </c>
      <c r="B5346" s="195">
        <v>1310.87</v>
      </c>
      <c r="C5346" s="196">
        <f t="shared" si="166"/>
        <v>1.0028842475709585</v>
      </c>
      <c r="D5346" s="198">
        <f t="shared" si="167"/>
        <v>2.8842475709585091E-3</v>
      </c>
    </row>
    <row r="5347" spans="1:4" outlineLevel="1" x14ac:dyDescent="0.25">
      <c r="A5347" s="194">
        <v>40581</v>
      </c>
      <c r="B5347" s="195">
        <v>1319.05</v>
      </c>
      <c r="C5347" s="196">
        <f t="shared" si="166"/>
        <v>1.0062401306002884</v>
      </c>
      <c r="D5347" s="198">
        <f t="shared" si="167"/>
        <v>6.240130600288385E-3</v>
      </c>
    </row>
    <row r="5348" spans="1:4" outlineLevel="1" x14ac:dyDescent="0.25">
      <c r="A5348" s="194">
        <v>40582</v>
      </c>
      <c r="B5348" s="195">
        <v>1324.57</v>
      </c>
      <c r="C5348" s="196">
        <f t="shared" si="166"/>
        <v>1.0041848299912817</v>
      </c>
      <c r="D5348" s="198">
        <f t="shared" si="167"/>
        <v>4.1848299912816689E-3</v>
      </c>
    </row>
    <row r="5349" spans="1:4" outlineLevel="1" x14ac:dyDescent="0.25">
      <c r="A5349" s="194">
        <v>40583</v>
      </c>
      <c r="B5349" s="195">
        <v>1320.88</v>
      </c>
      <c r="C5349" s="196">
        <f t="shared" si="166"/>
        <v>0.99721419026552027</v>
      </c>
      <c r="D5349" s="198">
        <f t="shared" si="167"/>
        <v>-2.7858097344797272E-3</v>
      </c>
    </row>
    <row r="5350" spans="1:4" outlineLevel="1" x14ac:dyDescent="0.25">
      <c r="A5350" s="194">
        <v>40584</v>
      </c>
      <c r="B5350" s="195">
        <v>1321.87</v>
      </c>
      <c r="C5350" s="196">
        <f t="shared" si="166"/>
        <v>1.0007495003331111</v>
      </c>
      <c r="D5350" s="198">
        <f t="shared" si="167"/>
        <v>7.495003331110528E-4</v>
      </c>
    </row>
    <row r="5351" spans="1:4" outlineLevel="1" x14ac:dyDescent="0.25">
      <c r="A5351" s="194">
        <v>40585</v>
      </c>
      <c r="B5351" s="195">
        <v>1329.15</v>
      </c>
      <c r="C5351" s="196">
        <f t="shared" si="166"/>
        <v>1.005507349436783</v>
      </c>
      <c r="D5351" s="198">
        <f t="shared" si="167"/>
        <v>5.5073494367829934E-3</v>
      </c>
    </row>
    <row r="5352" spans="1:4" outlineLevel="1" x14ac:dyDescent="0.25">
      <c r="A5352" s="194">
        <v>40588</v>
      </c>
      <c r="B5352" s="195">
        <v>1332.32</v>
      </c>
      <c r="C5352" s="196">
        <f t="shared" si="166"/>
        <v>1.0023849828837978</v>
      </c>
      <c r="D5352" s="198">
        <f t="shared" si="167"/>
        <v>2.3849828837978482E-3</v>
      </c>
    </row>
    <row r="5353" spans="1:4" outlineLevel="1" x14ac:dyDescent="0.25">
      <c r="A5353" s="194">
        <v>40589</v>
      </c>
      <c r="B5353" s="195">
        <v>1328.01</v>
      </c>
      <c r="C5353" s="196">
        <f t="shared" si="166"/>
        <v>0.99676504143148792</v>
      </c>
      <c r="D5353" s="198">
        <f t="shared" si="167"/>
        <v>-3.2349585685120807E-3</v>
      </c>
    </row>
    <row r="5354" spans="1:4" outlineLevel="1" x14ac:dyDescent="0.25">
      <c r="A5354" s="194">
        <v>40590</v>
      </c>
      <c r="B5354" s="195">
        <v>1336.32</v>
      </c>
      <c r="C5354" s="196">
        <f t="shared" si="166"/>
        <v>1.006257483000881</v>
      </c>
      <c r="D5354" s="198">
        <f t="shared" si="167"/>
        <v>6.2574830008810256E-3</v>
      </c>
    </row>
    <row r="5355" spans="1:4" outlineLevel="1" x14ac:dyDescent="0.25">
      <c r="A5355" s="194">
        <v>40591</v>
      </c>
      <c r="B5355" s="195">
        <v>1340.43</v>
      </c>
      <c r="C5355" s="196">
        <f t="shared" si="166"/>
        <v>1.0030756106321841</v>
      </c>
      <c r="D5355" s="198">
        <f t="shared" si="167"/>
        <v>3.0756106321840893E-3</v>
      </c>
    </row>
    <row r="5356" spans="1:4" outlineLevel="1" x14ac:dyDescent="0.25">
      <c r="A5356" s="194">
        <v>40592</v>
      </c>
      <c r="B5356" s="195">
        <v>1343.01</v>
      </c>
      <c r="C5356" s="196">
        <f t="shared" si="166"/>
        <v>1.0019247554889101</v>
      </c>
      <c r="D5356" s="198">
        <f t="shared" si="167"/>
        <v>1.9247554889101348E-3</v>
      </c>
    </row>
    <row r="5357" spans="1:4" outlineLevel="1" x14ac:dyDescent="0.25">
      <c r="A5357" s="194">
        <v>40596</v>
      </c>
      <c r="B5357" s="195">
        <v>1315.44</v>
      </c>
      <c r="C5357" s="196">
        <f t="shared" si="166"/>
        <v>0.97947148569258613</v>
      </c>
      <c r="D5357" s="198">
        <f t="shared" si="167"/>
        <v>-2.052851430741387E-2</v>
      </c>
    </row>
    <row r="5358" spans="1:4" outlineLevel="1" x14ac:dyDescent="0.25">
      <c r="A5358" s="194">
        <v>40597</v>
      </c>
      <c r="B5358" s="195">
        <v>1307.4000000000001</v>
      </c>
      <c r="C5358" s="196">
        <f t="shared" si="166"/>
        <v>0.99388797664659734</v>
      </c>
      <c r="D5358" s="198">
        <f t="shared" si="167"/>
        <v>-6.1120233534026625E-3</v>
      </c>
    </row>
    <row r="5359" spans="1:4" outlineLevel="1" x14ac:dyDescent="0.25">
      <c r="A5359" s="194">
        <v>40598</v>
      </c>
      <c r="B5359" s="195">
        <v>1306.0999999999999</v>
      </c>
      <c r="C5359" s="196">
        <f t="shared" si="166"/>
        <v>0.9990056600887256</v>
      </c>
      <c r="D5359" s="198">
        <f t="shared" si="167"/>
        <v>-9.9433991127440002E-4</v>
      </c>
    </row>
    <row r="5360" spans="1:4" outlineLevel="1" x14ac:dyDescent="0.25">
      <c r="A5360" s="194">
        <v>40599</v>
      </c>
      <c r="B5360" s="195">
        <v>1319.88</v>
      </c>
      <c r="C5360" s="196">
        <f t="shared" si="166"/>
        <v>1.010550493836613</v>
      </c>
      <c r="D5360" s="198">
        <f t="shared" si="167"/>
        <v>1.0550493836612995E-2</v>
      </c>
    </row>
    <row r="5361" spans="1:4" outlineLevel="1" x14ac:dyDescent="0.25">
      <c r="A5361" s="194">
        <v>40602</v>
      </c>
      <c r="B5361" s="195">
        <v>1327.22</v>
      </c>
      <c r="C5361" s="196">
        <f t="shared" si="166"/>
        <v>1.0055611116162075</v>
      </c>
      <c r="D5361" s="198">
        <f t="shared" si="167"/>
        <v>5.5611116162075369E-3</v>
      </c>
    </row>
    <row r="5362" spans="1:4" outlineLevel="1" x14ac:dyDescent="0.25">
      <c r="A5362" s="194">
        <v>40603</v>
      </c>
      <c r="B5362" s="195">
        <v>1306.33</v>
      </c>
      <c r="C5362" s="196">
        <f t="shared" si="166"/>
        <v>0.98426033362969201</v>
      </c>
      <c r="D5362" s="198">
        <f t="shared" si="167"/>
        <v>-1.5739666370307992E-2</v>
      </c>
    </row>
    <row r="5363" spans="1:4" outlineLevel="1" x14ac:dyDescent="0.25">
      <c r="A5363" s="194">
        <v>40604</v>
      </c>
      <c r="B5363" s="195">
        <v>1308.44</v>
      </c>
      <c r="C5363" s="196">
        <f t="shared" si="166"/>
        <v>1.0016152120827051</v>
      </c>
      <c r="D5363" s="198">
        <f t="shared" si="167"/>
        <v>1.6152120827050975E-3</v>
      </c>
    </row>
    <row r="5364" spans="1:4" outlineLevel="1" x14ac:dyDescent="0.25">
      <c r="A5364" s="194">
        <v>40605</v>
      </c>
      <c r="B5364" s="195">
        <v>1330.97</v>
      </c>
      <c r="C5364" s="196">
        <f t="shared" si="166"/>
        <v>1.017218978325334</v>
      </c>
      <c r="D5364" s="198">
        <f t="shared" si="167"/>
        <v>1.7218978325334033E-2</v>
      </c>
    </row>
    <row r="5365" spans="1:4" outlineLevel="1" x14ac:dyDescent="0.25">
      <c r="A5365" s="194">
        <v>40606</v>
      </c>
      <c r="B5365" s="195">
        <v>1321.15</v>
      </c>
      <c r="C5365" s="196">
        <f t="shared" si="166"/>
        <v>0.99262192235737845</v>
      </c>
      <c r="D5365" s="198">
        <f t="shared" si="167"/>
        <v>-7.37807764262155E-3</v>
      </c>
    </row>
    <row r="5366" spans="1:4" outlineLevel="1" x14ac:dyDescent="0.25">
      <c r="A5366" s="194">
        <v>40609</v>
      </c>
      <c r="B5366" s="195">
        <v>1310.1300000000001</v>
      </c>
      <c r="C5366" s="196">
        <f t="shared" si="166"/>
        <v>0.9916587821216365</v>
      </c>
      <c r="D5366" s="198">
        <f t="shared" si="167"/>
        <v>-8.3412178783635049E-3</v>
      </c>
    </row>
    <row r="5367" spans="1:4" outlineLevel="1" x14ac:dyDescent="0.25">
      <c r="A5367" s="194">
        <v>40610</v>
      </c>
      <c r="B5367" s="195">
        <v>1321.82</v>
      </c>
      <c r="C5367" s="196">
        <f t="shared" si="166"/>
        <v>1.0089227786555532</v>
      </c>
      <c r="D5367" s="198">
        <f t="shared" si="167"/>
        <v>8.9227786555532429E-3</v>
      </c>
    </row>
    <row r="5368" spans="1:4" outlineLevel="1" x14ac:dyDescent="0.25">
      <c r="A5368" s="194">
        <v>40611</v>
      </c>
      <c r="B5368" s="195">
        <v>1320.02</v>
      </c>
      <c r="C5368" s="196">
        <f t="shared" si="166"/>
        <v>0.99863824121287315</v>
      </c>
      <c r="D5368" s="198">
        <f t="shared" si="167"/>
        <v>-1.3617587871268544E-3</v>
      </c>
    </row>
    <row r="5369" spans="1:4" outlineLevel="1" x14ac:dyDescent="0.25">
      <c r="A5369" s="194">
        <v>40612</v>
      </c>
      <c r="B5369" s="195">
        <v>1295.1099999999999</v>
      </c>
      <c r="C5369" s="196">
        <f t="shared" si="166"/>
        <v>0.98112907380191205</v>
      </c>
      <c r="D5369" s="198">
        <f t="shared" si="167"/>
        <v>-1.8870926198087945E-2</v>
      </c>
    </row>
    <row r="5370" spans="1:4" outlineLevel="1" x14ac:dyDescent="0.25">
      <c r="A5370" s="194">
        <v>40613</v>
      </c>
      <c r="B5370" s="195">
        <v>1304.28</v>
      </c>
      <c r="C5370" s="196">
        <f t="shared" si="166"/>
        <v>1.0070804796503772</v>
      </c>
      <c r="D5370" s="198">
        <f t="shared" si="167"/>
        <v>7.0804796503771694E-3</v>
      </c>
    </row>
    <row r="5371" spans="1:4" outlineLevel="1" x14ac:dyDescent="0.25">
      <c r="A5371" s="194">
        <v>40616</v>
      </c>
      <c r="B5371" s="195">
        <v>1296.3900000000001</v>
      </c>
      <c r="C5371" s="196">
        <f t="shared" si="166"/>
        <v>0.9939506854356428</v>
      </c>
      <c r="D5371" s="198">
        <f t="shared" si="167"/>
        <v>-6.0493145643571999E-3</v>
      </c>
    </row>
    <row r="5372" spans="1:4" outlineLevel="1" x14ac:dyDescent="0.25">
      <c r="A5372" s="194">
        <v>40617</v>
      </c>
      <c r="B5372" s="195">
        <v>1281.8699999999999</v>
      </c>
      <c r="C5372" s="196">
        <f t="shared" si="166"/>
        <v>0.98879966676694497</v>
      </c>
      <c r="D5372" s="198">
        <f t="shared" si="167"/>
        <v>-1.1200333233055026E-2</v>
      </c>
    </row>
    <row r="5373" spans="1:4" outlineLevel="1" x14ac:dyDescent="0.25">
      <c r="A5373" s="194">
        <v>40618</v>
      </c>
      <c r="B5373" s="195">
        <v>1256.8800000000001</v>
      </c>
      <c r="C5373" s="196">
        <f t="shared" si="166"/>
        <v>0.98050504341313882</v>
      </c>
      <c r="D5373" s="198">
        <f t="shared" si="167"/>
        <v>-1.9494956586861178E-2</v>
      </c>
    </row>
    <row r="5374" spans="1:4" outlineLevel="1" x14ac:dyDescent="0.25">
      <c r="A5374" s="194">
        <v>40619</v>
      </c>
      <c r="B5374" s="195">
        <v>1273.72</v>
      </c>
      <c r="C5374" s="196">
        <f t="shared" si="166"/>
        <v>1.0133982559989816</v>
      </c>
      <c r="D5374" s="198">
        <f t="shared" si="167"/>
        <v>1.339825599898159E-2</v>
      </c>
    </row>
    <row r="5375" spans="1:4" outlineLevel="1" x14ac:dyDescent="0.25">
      <c r="A5375" s="194">
        <v>40620</v>
      </c>
      <c r="B5375" s="195">
        <v>1279.21</v>
      </c>
      <c r="C5375" s="196">
        <f t="shared" si="166"/>
        <v>1.0043102094651886</v>
      </c>
      <c r="D5375" s="198">
        <f t="shared" si="167"/>
        <v>4.3102094651885636E-3</v>
      </c>
    </row>
    <row r="5376" spans="1:4" outlineLevel="1" x14ac:dyDescent="0.25">
      <c r="A5376" s="194">
        <v>40623</v>
      </c>
      <c r="B5376" s="195">
        <v>1298.3800000000001</v>
      </c>
      <c r="C5376" s="196">
        <f t="shared" si="166"/>
        <v>1.0149858115555694</v>
      </c>
      <c r="D5376" s="198">
        <f t="shared" si="167"/>
        <v>1.4985811555569439E-2</v>
      </c>
    </row>
    <row r="5377" spans="1:4" outlineLevel="1" x14ac:dyDescent="0.25">
      <c r="A5377" s="194">
        <v>40624</v>
      </c>
      <c r="B5377" s="195">
        <v>1293.77</v>
      </c>
      <c r="C5377" s="196">
        <f t="shared" si="166"/>
        <v>0.99644942158690053</v>
      </c>
      <c r="D5377" s="198">
        <f t="shared" si="167"/>
        <v>-3.55057841309947E-3</v>
      </c>
    </row>
    <row r="5378" spans="1:4" outlineLevel="1" x14ac:dyDescent="0.25">
      <c r="A5378" s="194">
        <v>40625</v>
      </c>
      <c r="B5378" s="195">
        <v>1297.54</v>
      </c>
      <c r="C5378" s="196">
        <f t="shared" si="166"/>
        <v>1.0029139646150398</v>
      </c>
      <c r="D5378" s="198">
        <f t="shared" si="167"/>
        <v>2.913964615039788E-3</v>
      </c>
    </row>
    <row r="5379" spans="1:4" outlineLevel="1" x14ac:dyDescent="0.25">
      <c r="A5379" s="194">
        <v>40626</v>
      </c>
      <c r="B5379" s="195">
        <v>1309.6600000000001</v>
      </c>
      <c r="C5379" s="196">
        <f t="shared" si="166"/>
        <v>1.0093407525008864</v>
      </c>
      <c r="D5379" s="198">
        <f t="shared" si="167"/>
        <v>9.3407525008863956E-3</v>
      </c>
    </row>
    <row r="5380" spans="1:4" outlineLevel="1" x14ac:dyDescent="0.25">
      <c r="A5380" s="194">
        <v>40627</v>
      </c>
      <c r="B5380" s="195">
        <v>1313.8</v>
      </c>
      <c r="C5380" s="196">
        <f t="shared" si="166"/>
        <v>1.0031611257883724</v>
      </c>
      <c r="D5380" s="198">
        <f t="shared" si="167"/>
        <v>3.1611257883723543E-3</v>
      </c>
    </row>
    <row r="5381" spans="1:4" outlineLevel="1" x14ac:dyDescent="0.25">
      <c r="A5381" s="194">
        <v>40630</v>
      </c>
      <c r="B5381" s="195">
        <v>1310.19</v>
      </c>
      <c r="C5381" s="196">
        <f t="shared" si="166"/>
        <v>0.99725224539503732</v>
      </c>
      <c r="D5381" s="198">
        <f t="shared" si="167"/>
        <v>-2.7477546049626822E-3</v>
      </c>
    </row>
    <row r="5382" spans="1:4" outlineLevel="1" x14ac:dyDescent="0.25">
      <c r="A5382" s="194">
        <v>40631</v>
      </c>
      <c r="B5382" s="195">
        <v>1319.44</v>
      </c>
      <c r="C5382" s="196">
        <f t="shared" si="166"/>
        <v>1.0070600447263374</v>
      </c>
      <c r="D5382" s="198">
        <f t="shared" si="167"/>
        <v>7.0600447263373667E-3</v>
      </c>
    </row>
    <row r="5383" spans="1:4" outlineLevel="1" x14ac:dyDescent="0.25">
      <c r="A5383" s="194">
        <v>40632</v>
      </c>
      <c r="B5383" s="195">
        <v>1328.26</v>
      </c>
      <c r="C5383" s="196">
        <f t="shared" si="166"/>
        <v>1.0066846540956769</v>
      </c>
      <c r="D5383" s="198">
        <f t="shared" si="167"/>
        <v>6.6846540956768674E-3</v>
      </c>
    </row>
    <row r="5384" spans="1:4" outlineLevel="1" x14ac:dyDescent="0.25">
      <c r="A5384" s="194">
        <v>40633</v>
      </c>
      <c r="B5384" s="195">
        <v>1325.83</v>
      </c>
      <c r="C5384" s="196">
        <f t="shared" si="166"/>
        <v>0.99817053890051644</v>
      </c>
      <c r="D5384" s="198">
        <f t="shared" si="167"/>
        <v>-1.8294610994835647E-3</v>
      </c>
    </row>
    <row r="5385" spans="1:4" outlineLevel="1" x14ac:dyDescent="0.25">
      <c r="A5385" s="194">
        <v>40634</v>
      </c>
      <c r="B5385" s="195">
        <v>1332.41</v>
      </c>
      <c r="C5385" s="196">
        <f t="shared" si="166"/>
        <v>1.0049629288822852</v>
      </c>
      <c r="D5385" s="198">
        <f t="shared" si="167"/>
        <v>4.9629288822852224E-3</v>
      </c>
    </row>
    <row r="5386" spans="1:4" outlineLevel="1" x14ac:dyDescent="0.25">
      <c r="A5386" s="194">
        <v>40637</v>
      </c>
      <c r="B5386" s="195">
        <v>1332.87</v>
      </c>
      <c r="C5386" s="196">
        <f t="shared" si="166"/>
        <v>1.0003452390780614</v>
      </c>
      <c r="D5386" s="198">
        <f t="shared" si="167"/>
        <v>3.4523907806138787E-4</v>
      </c>
    </row>
    <row r="5387" spans="1:4" outlineLevel="1" x14ac:dyDescent="0.25">
      <c r="A5387" s="194">
        <v>40638</v>
      </c>
      <c r="B5387" s="195">
        <v>1332.63</v>
      </c>
      <c r="C5387" s="196">
        <f t="shared" si="166"/>
        <v>0.99981993742825648</v>
      </c>
      <c r="D5387" s="198">
        <f t="shared" si="167"/>
        <v>-1.8006257174352225E-4</v>
      </c>
    </row>
    <row r="5388" spans="1:4" outlineLevel="1" x14ac:dyDescent="0.25">
      <c r="A5388" s="194">
        <v>40639</v>
      </c>
      <c r="B5388" s="195">
        <v>1335.54</v>
      </c>
      <c r="C5388" s="196">
        <f t="shared" si="166"/>
        <v>1.0021836518763647</v>
      </c>
      <c r="D5388" s="198">
        <f t="shared" si="167"/>
        <v>2.1836518763647117E-3</v>
      </c>
    </row>
    <row r="5389" spans="1:4" outlineLevel="1" x14ac:dyDescent="0.25">
      <c r="A5389" s="194">
        <v>40640</v>
      </c>
      <c r="B5389" s="195">
        <v>1333.51</v>
      </c>
      <c r="C5389" s="196">
        <f t="shared" si="166"/>
        <v>0.99848001557422472</v>
      </c>
      <c r="D5389" s="198">
        <f t="shared" si="167"/>
        <v>-1.5199844257752781E-3</v>
      </c>
    </row>
    <row r="5390" spans="1:4" outlineLevel="1" x14ac:dyDescent="0.25">
      <c r="A5390" s="194">
        <v>40641</v>
      </c>
      <c r="B5390" s="195">
        <v>1328.17</v>
      </c>
      <c r="C5390" s="196">
        <f t="shared" si="166"/>
        <v>0.99599553059219659</v>
      </c>
      <c r="D5390" s="198">
        <f t="shared" si="167"/>
        <v>-4.0044694078034127E-3</v>
      </c>
    </row>
    <row r="5391" spans="1:4" outlineLevel="1" x14ac:dyDescent="0.25">
      <c r="A5391" s="194">
        <v>40644</v>
      </c>
      <c r="B5391" s="195">
        <v>1324.46</v>
      </c>
      <c r="C5391" s="196">
        <f t="shared" si="166"/>
        <v>0.99720668287945069</v>
      </c>
      <c r="D5391" s="198">
        <f t="shared" si="167"/>
        <v>-2.7933171205493101E-3</v>
      </c>
    </row>
    <row r="5392" spans="1:4" outlineLevel="1" x14ac:dyDescent="0.25">
      <c r="A5392" s="194">
        <v>40645</v>
      </c>
      <c r="B5392" s="195">
        <v>1314.16</v>
      </c>
      <c r="C5392" s="196">
        <f t="shared" si="166"/>
        <v>0.99222324570013443</v>
      </c>
      <c r="D5392" s="198">
        <f t="shared" si="167"/>
        <v>-7.7767542998655736E-3</v>
      </c>
    </row>
    <row r="5393" spans="1:4" outlineLevel="1" x14ac:dyDescent="0.25">
      <c r="A5393" s="194">
        <v>40646</v>
      </c>
      <c r="B5393" s="195">
        <v>1314.41</v>
      </c>
      <c r="C5393" s="196">
        <f t="shared" si="166"/>
        <v>1.0001902355877519</v>
      </c>
      <c r="D5393" s="198">
        <f t="shared" si="167"/>
        <v>1.9023558775188576E-4</v>
      </c>
    </row>
    <row r="5394" spans="1:4" outlineLevel="1" x14ac:dyDescent="0.25">
      <c r="A5394" s="194">
        <v>40647</v>
      </c>
      <c r="B5394" s="195">
        <v>1314.52</v>
      </c>
      <c r="C5394" s="196">
        <f t="shared" si="166"/>
        <v>1.0000836877382246</v>
      </c>
      <c r="D5394" s="198">
        <f t="shared" si="167"/>
        <v>8.3687738224647035E-5</v>
      </c>
    </row>
    <row r="5395" spans="1:4" outlineLevel="1" x14ac:dyDescent="0.25">
      <c r="A5395" s="194">
        <v>40648</v>
      </c>
      <c r="B5395" s="195">
        <v>1319.68</v>
      </c>
      <c r="C5395" s="196">
        <f t="shared" si="166"/>
        <v>1.0039253872135838</v>
      </c>
      <c r="D5395" s="198">
        <f t="shared" si="167"/>
        <v>3.9253872135838197E-3</v>
      </c>
    </row>
    <row r="5396" spans="1:4" outlineLevel="1" x14ac:dyDescent="0.25">
      <c r="A5396" s="194">
        <v>40651</v>
      </c>
      <c r="B5396" s="195">
        <v>1305.1400000000001</v>
      </c>
      <c r="C5396" s="196">
        <f t="shared" si="166"/>
        <v>0.98898217749757522</v>
      </c>
      <c r="D5396" s="198">
        <f t="shared" si="167"/>
        <v>-1.1017822502424779E-2</v>
      </c>
    </row>
    <row r="5397" spans="1:4" outlineLevel="1" x14ac:dyDescent="0.25">
      <c r="A5397" s="194">
        <v>40652</v>
      </c>
      <c r="B5397" s="195">
        <v>1312.62</v>
      </c>
      <c r="C5397" s="196">
        <f t="shared" si="166"/>
        <v>1.005731185926414</v>
      </c>
      <c r="D5397" s="198">
        <f t="shared" si="167"/>
        <v>5.7311859264139731E-3</v>
      </c>
    </row>
    <row r="5398" spans="1:4" outlineLevel="1" x14ac:dyDescent="0.25">
      <c r="A5398" s="194">
        <v>40653</v>
      </c>
      <c r="B5398" s="195">
        <v>1330.36</v>
      </c>
      <c r="C5398" s="196">
        <f t="shared" si="166"/>
        <v>1.0135149548231781</v>
      </c>
      <c r="D5398" s="198">
        <f t="shared" si="167"/>
        <v>1.3514954823178105E-2</v>
      </c>
    </row>
    <row r="5399" spans="1:4" outlineLevel="1" x14ac:dyDescent="0.25">
      <c r="A5399" s="194">
        <v>40654</v>
      </c>
      <c r="B5399" s="195">
        <v>1337.38</v>
      </c>
      <c r="C5399" s="196">
        <f t="shared" si="166"/>
        <v>1.0052767671908358</v>
      </c>
      <c r="D5399" s="198">
        <f t="shared" si="167"/>
        <v>5.2767671908358071E-3</v>
      </c>
    </row>
    <row r="5400" spans="1:4" outlineLevel="1" x14ac:dyDescent="0.25">
      <c r="A5400" s="194">
        <v>40658</v>
      </c>
      <c r="B5400" s="195">
        <v>1335.25</v>
      </c>
      <c r="C5400" s="196">
        <f t="shared" si="166"/>
        <v>0.99840733374209267</v>
      </c>
      <c r="D5400" s="198">
        <f t="shared" si="167"/>
        <v>-1.592666257907327E-3</v>
      </c>
    </row>
    <row r="5401" spans="1:4" outlineLevel="1" x14ac:dyDescent="0.25">
      <c r="A5401" s="194">
        <v>40659</v>
      </c>
      <c r="B5401" s="195">
        <v>1347.24</v>
      </c>
      <c r="C5401" s="196">
        <f t="shared" si="166"/>
        <v>1.0089795918367348</v>
      </c>
      <c r="D5401" s="198">
        <f t="shared" si="167"/>
        <v>8.9795918367348015E-3</v>
      </c>
    </row>
    <row r="5402" spans="1:4" outlineLevel="1" x14ac:dyDescent="0.25">
      <c r="A5402" s="194">
        <v>40660</v>
      </c>
      <c r="B5402" s="195">
        <v>1355.66</v>
      </c>
      <c r="C5402" s="196">
        <f t="shared" si="166"/>
        <v>1.0062498144354384</v>
      </c>
      <c r="D5402" s="198">
        <f t="shared" si="167"/>
        <v>6.2498144354383722E-3</v>
      </c>
    </row>
    <row r="5403" spans="1:4" outlineLevel="1" x14ac:dyDescent="0.25">
      <c r="A5403" s="194">
        <v>40661</v>
      </c>
      <c r="B5403" s="195">
        <v>1360.48</v>
      </c>
      <c r="C5403" s="196">
        <f t="shared" si="166"/>
        <v>1.0035554637593496</v>
      </c>
      <c r="D5403" s="198">
        <f t="shared" si="167"/>
        <v>3.5554637593495642E-3</v>
      </c>
    </row>
    <row r="5404" spans="1:4" outlineLevel="1" x14ac:dyDescent="0.25">
      <c r="A5404" s="194">
        <v>40662</v>
      </c>
      <c r="B5404" s="195">
        <v>1363.61</v>
      </c>
      <c r="C5404" s="196">
        <f t="shared" si="166"/>
        <v>1.0023006585910854</v>
      </c>
      <c r="D5404" s="198">
        <f t="shared" si="167"/>
        <v>2.3006585910854138E-3</v>
      </c>
    </row>
    <row r="5405" spans="1:4" outlineLevel="1" x14ac:dyDescent="0.25">
      <c r="A5405" s="194">
        <v>40665</v>
      </c>
      <c r="B5405" s="195">
        <v>1361.22</v>
      </c>
      <c r="C5405" s="196">
        <f t="shared" ref="C5405:C5468" si="168">B5405/B5404</f>
        <v>0.99824729944778945</v>
      </c>
      <c r="D5405" s="198">
        <f t="shared" ref="D5405:D5468" si="169">C5405-1</f>
        <v>-1.752700552210551E-3</v>
      </c>
    </row>
    <row r="5406" spans="1:4" outlineLevel="1" x14ac:dyDescent="0.25">
      <c r="A5406" s="194">
        <v>40666</v>
      </c>
      <c r="B5406" s="195">
        <v>1356.62</v>
      </c>
      <c r="C5406" s="196">
        <f t="shared" si="168"/>
        <v>0.9966206785089845</v>
      </c>
      <c r="D5406" s="198">
        <f t="shared" si="169"/>
        <v>-3.3793214910154967E-3</v>
      </c>
    </row>
    <row r="5407" spans="1:4" outlineLevel="1" x14ac:dyDescent="0.25">
      <c r="A5407" s="194">
        <v>40667</v>
      </c>
      <c r="B5407" s="195">
        <v>1347.32</v>
      </c>
      <c r="C5407" s="196">
        <f t="shared" si="168"/>
        <v>0.99314472733705828</v>
      </c>
      <c r="D5407" s="198">
        <f t="shared" si="169"/>
        <v>-6.8552726629417249E-3</v>
      </c>
    </row>
    <row r="5408" spans="1:4" outlineLevel="1" x14ac:dyDescent="0.25">
      <c r="A5408" s="194">
        <v>40668</v>
      </c>
      <c r="B5408" s="195">
        <v>1335.1</v>
      </c>
      <c r="C5408" s="196">
        <f t="shared" si="168"/>
        <v>0.99093014280200697</v>
      </c>
      <c r="D5408" s="198">
        <f t="shared" si="169"/>
        <v>-9.0698571979930254E-3</v>
      </c>
    </row>
    <row r="5409" spans="1:4" outlineLevel="1" x14ac:dyDescent="0.25">
      <c r="A5409" s="194">
        <v>40669</v>
      </c>
      <c r="B5409" s="195">
        <v>1340.2</v>
      </c>
      <c r="C5409" s="196">
        <f t="shared" si="168"/>
        <v>1.0038199385813797</v>
      </c>
      <c r="D5409" s="198">
        <f t="shared" si="169"/>
        <v>3.8199385813797448E-3</v>
      </c>
    </row>
    <row r="5410" spans="1:4" outlineLevel="1" x14ac:dyDescent="0.25">
      <c r="A5410" s="194">
        <v>40672</v>
      </c>
      <c r="B5410" s="195">
        <v>1346.29</v>
      </c>
      <c r="C5410" s="196">
        <f t="shared" si="168"/>
        <v>1.0045440978958364</v>
      </c>
      <c r="D5410" s="198">
        <f t="shared" si="169"/>
        <v>4.5440978958364298E-3</v>
      </c>
    </row>
    <row r="5411" spans="1:4" outlineLevel="1" x14ac:dyDescent="0.25">
      <c r="A5411" s="194">
        <v>40673</v>
      </c>
      <c r="B5411" s="195">
        <v>1357.16</v>
      </c>
      <c r="C5411" s="196">
        <f t="shared" si="168"/>
        <v>1.0080740405113313</v>
      </c>
      <c r="D5411" s="198">
        <f t="shared" si="169"/>
        <v>8.0740405113313152E-3</v>
      </c>
    </row>
    <row r="5412" spans="1:4" outlineLevel="1" x14ac:dyDescent="0.25">
      <c r="A5412" s="194">
        <v>40674</v>
      </c>
      <c r="B5412" s="195">
        <v>1342.08</v>
      </c>
      <c r="C5412" s="196">
        <f t="shared" si="168"/>
        <v>0.98888856140764525</v>
      </c>
      <c r="D5412" s="198">
        <f t="shared" si="169"/>
        <v>-1.111143859235475E-2</v>
      </c>
    </row>
    <row r="5413" spans="1:4" outlineLevel="1" x14ac:dyDescent="0.25">
      <c r="A5413" s="194">
        <v>40675</v>
      </c>
      <c r="B5413" s="195">
        <v>1348.65</v>
      </c>
      <c r="C5413" s="196">
        <f t="shared" si="168"/>
        <v>1.0048953862660945</v>
      </c>
      <c r="D5413" s="198">
        <f t="shared" si="169"/>
        <v>4.8953862660945369E-3</v>
      </c>
    </row>
    <row r="5414" spans="1:4" outlineLevel="1" x14ac:dyDescent="0.25">
      <c r="A5414" s="194">
        <v>40676</v>
      </c>
      <c r="B5414" s="195">
        <v>1337.77</v>
      </c>
      <c r="C5414" s="196">
        <f t="shared" si="168"/>
        <v>0.99193267341415481</v>
      </c>
      <c r="D5414" s="198">
        <f t="shared" si="169"/>
        <v>-8.0673265858451915E-3</v>
      </c>
    </row>
    <row r="5415" spans="1:4" outlineLevel="1" x14ac:dyDescent="0.25">
      <c r="A5415" s="194">
        <v>40679</v>
      </c>
      <c r="B5415" s="195">
        <v>1329.47</v>
      </c>
      <c r="C5415" s="196">
        <f t="shared" si="168"/>
        <v>0.99379564499129147</v>
      </c>
      <c r="D5415" s="198">
        <f t="shared" si="169"/>
        <v>-6.2043550087085286E-3</v>
      </c>
    </row>
    <row r="5416" spans="1:4" outlineLevel="1" x14ac:dyDescent="0.25">
      <c r="A5416" s="194">
        <v>40680</v>
      </c>
      <c r="B5416" s="195">
        <v>1328.98</v>
      </c>
      <c r="C5416" s="196">
        <f t="shared" si="168"/>
        <v>0.99963143207443572</v>
      </c>
      <c r="D5416" s="198">
        <f t="shared" si="169"/>
        <v>-3.685679255642782E-4</v>
      </c>
    </row>
    <row r="5417" spans="1:4" outlineLevel="1" x14ac:dyDescent="0.25">
      <c r="A5417" s="194">
        <v>40681</v>
      </c>
      <c r="B5417" s="195">
        <v>1340.68</v>
      </c>
      <c r="C5417" s="196">
        <f t="shared" si="168"/>
        <v>1.0088037442248943</v>
      </c>
      <c r="D5417" s="198">
        <f t="shared" si="169"/>
        <v>8.8037442248942721E-3</v>
      </c>
    </row>
    <row r="5418" spans="1:4" outlineLevel="1" x14ac:dyDescent="0.25">
      <c r="A5418" s="194">
        <v>40682</v>
      </c>
      <c r="B5418" s="195">
        <v>1343.6</v>
      </c>
      <c r="C5418" s="196">
        <f t="shared" si="168"/>
        <v>1.0021779992242741</v>
      </c>
      <c r="D5418" s="198">
        <f t="shared" si="169"/>
        <v>2.1779992242740853E-3</v>
      </c>
    </row>
    <row r="5419" spans="1:4" outlineLevel="1" x14ac:dyDescent="0.25">
      <c r="A5419" s="194">
        <v>40683</v>
      </c>
      <c r="B5419" s="195">
        <v>1333.27</v>
      </c>
      <c r="C5419" s="196">
        <f t="shared" si="168"/>
        <v>0.99231169991068779</v>
      </c>
      <c r="D5419" s="198">
        <f t="shared" si="169"/>
        <v>-7.6883000893122055E-3</v>
      </c>
    </row>
    <row r="5420" spans="1:4" outlineLevel="1" x14ac:dyDescent="0.25">
      <c r="A5420" s="194">
        <v>40686</v>
      </c>
      <c r="B5420" s="195">
        <v>1317.37</v>
      </c>
      <c r="C5420" s="196">
        <f t="shared" si="168"/>
        <v>0.98807443353559288</v>
      </c>
      <c r="D5420" s="198">
        <f t="shared" si="169"/>
        <v>-1.1925566464407122E-2</v>
      </c>
    </row>
    <row r="5421" spans="1:4" outlineLevel="1" x14ac:dyDescent="0.25">
      <c r="A5421" s="194">
        <v>40687</v>
      </c>
      <c r="B5421" s="195">
        <v>1316.28</v>
      </c>
      <c r="C5421" s="196">
        <f t="shared" si="168"/>
        <v>0.99917259388023116</v>
      </c>
      <c r="D5421" s="198">
        <f t="shared" si="169"/>
        <v>-8.2740611976883649E-4</v>
      </c>
    </row>
    <row r="5422" spans="1:4" outlineLevel="1" x14ac:dyDescent="0.25">
      <c r="A5422" s="194">
        <v>40688</v>
      </c>
      <c r="B5422" s="195">
        <v>1320.47</v>
      </c>
      <c r="C5422" s="196">
        <f t="shared" si="168"/>
        <v>1.0031832132980825</v>
      </c>
      <c r="D5422" s="198">
        <f t="shared" si="169"/>
        <v>3.1832132980824657E-3</v>
      </c>
    </row>
    <row r="5423" spans="1:4" outlineLevel="1" x14ac:dyDescent="0.25">
      <c r="A5423" s="194">
        <v>40689</v>
      </c>
      <c r="B5423" s="195">
        <v>1325.69</v>
      </c>
      <c r="C5423" s="196">
        <f t="shared" si="168"/>
        <v>1.0039531378978697</v>
      </c>
      <c r="D5423" s="198">
        <f t="shared" si="169"/>
        <v>3.953137897869663E-3</v>
      </c>
    </row>
    <row r="5424" spans="1:4" outlineLevel="1" x14ac:dyDescent="0.25">
      <c r="A5424" s="194">
        <v>40690</v>
      </c>
      <c r="B5424" s="195">
        <v>1331.1</v>
      </c>
      <c r="C5424" s="196">
        <f t="shared" si="168"/>
        <v>1.0040808937232686</v>
      </c>
      <c r="D5424" s="198">
        <f t="shared" si="169"/>
        <v>4.080893723268586E-3</v>
      </c>
    </row>
    <row r="5425" spans="1:4" outlineLevel="1" x14ac:dyDescent="0.25">
      <c r="A5425" s="194">
        <v>40694</v>
      </c>
      <c r="B5425" s="195">
        <v>1345.2</v>
      </c>
      <c r="C5425" s="196">
        <f t="shared" si="168"/>
        <v>1.0105927428442643</v>
      </c>
      <c r="D5425" s="198">
        <f t="shared" si="169"/>
        <v>1.0592742844264258E-2</v>
      </c>
    </row>
    <row r="5426" spans="1:4" outlineLevel="1" x14ac:dyDescent="0.25">
      <c r="A5426" s="194">
        <v>40695</v>
      </c>
      <c r="B5426" s="195">
        <v>1314.55</v>
      </c>
      <c r="C5426" s="196">
        <f t="shared" si="168"/>
        <v>0.97721528397264346</v>
      </c>
      <c r="D5426" s="198">
        <f t="shared" si="169"/>
        <v>-2.2784716027356544E-2</v>
      </c>
    </row>
    <row r="5427" spans="1:4" outlineLevel="1" x14ac:dyDescent="0.25">
      <c r="A5427" s="194">
        <v>40696</v>
      </c>
      <c r="B5427" s="195">
        <v>1312.94</v>
      </c>
      <c r="C5427" s="196">
        <f t="shared" si="168"/>
        <v>0.99877524628199776</v>
      </c>
      <c r="D5427" s="198">
        <f t="shared" si="169"/>
        <v>-1.2247537180022361E-3</v>
      </c>
    </row>
    <row r="5428" spans="1:4" outlineLevel="1" x14ac:dyDescent="0.25">
      <c r="A5428" s="194">
        <v>40697</v>
      </c>
      <c r="B5428" s="195">
        <v>1300.1600000000001</v>
      </c>
      <c r="C5428" s="196">
        <f t="shared" si="168"/>
        <v>0.99026612031014372</v>
      </c>
      <c r="D5428" s="198">
        <f t="shared" si="169"/>
        <v>-9.733879689856284E-3</v>
      </c>
    </row>
    <row r="5429" spans="1:4" outlineLevel="1" x14ac:dyDescent="0.25">
      <c r="A5429" s="194">
        <v>40700</v>
      </c>
      <c r="B5429" s="195">
        <v>1286.17</v>
      </c>
      <c r="C5429" s="196">
        <f t="shared" si="168"/>
        <v>0.98923978587250794</v>
      </c>
      <c r="D5429" s="198">
        <f t="shared" si="169"/>
        <v>-1.0760214127492063E-2</v>
      </c>
    </row>
    <row r="5430" spans="1:4" outlineLevel="1" x14ac:dyDescent="0.25">
      <c r="A5430" s="194">
        <v>40701</v>
      </c>
      <c r="B5430" s="195">
        <v>1284.94</v>
      </c>
      <c r="C5430" s="196">
        <f t="shared" si="168"/>
        <v>0.99904367229837421</v>
      </c>
      <c r="D5430" s="198">
        <f t="shared" si="169"/>
        <v>-9.5632770162579206E-4</v>
      </c>
    </row>
    <row r="5431" spans="1:4" outlineLevel="1" x14ac:dyDescent="0.25">
      <c r="A5431" s="194">
        <v>40702</v>
      </c>
      <c r="B5431" s="195">
        <v>1279.56</v>
      </c>
      <c r="C5431" s="196">
        <f t="shared" si="168"/>
        <v>0.99581303407162969</v>
      </c>
      <c r="D5431" s="198">
        <f t="shared" si="169"/>
        <v>-4.186965928370312E-3</v>
      </c>
    </row>
    <row r="5432" spans="1:4" outlineLevel="1" x14ac:dyDescent="0.25">
      <c r="A5432" s="194">
        <v>40703</v>
      </c>
      <c r="B5432" s="195">
        <v>1289</v>
      </c>
      <c r="C5432" s="196">
        <f t="shared" si="168"/>
        <v>1.0073775360280097</v>
      </c>
      <c r="D5432" s="198">
        <f t="shared" si="169"/>
        <v>7.3775360280097235E-3</v>
      </c>
    </row>
    <row r="5433" spans="1:4" outlineLevel="1" x14ac:dyDescent="0.25">
      <c r="A5433" s="194">
        <v>40704</v>
      </c>
      <c r="B5433" s="195">
        <v>1270.98</v>
      </c>
      <c r="C5433" s="196">
        <f t="shared" si="168"/>
        <v>0.98602017067494185</v>
      </c>
      <c r="D5433" s="198">
        <f t="shared" si="169"/>
        <v>-1.3979829325058146E-2</v>
      </c>
    </row>
    <row r="5434" spans="1:4" outlineLevel="1" x14ac:dyDescent="0.25">
      <c r="A5434" s="194">
        <v>40707</v>
      </c>
      <c r="B5434" s="195">
        <v>1271.83</v>
      </c>
      <c r="C5434" s="196">
        <f t="shared" si="168"/>
        <v>1.0006687752757715</v>
      </c>
      <c r="D5434" s="198">
        <f t="shared" si="169"/>
        <v>6.6877527577147156E-4</v>
      </c>
    </row>
    <row r="5435" spans="1:4" outlineLevel="1" x14ac:dyDescent="0.25">
      <c r="A5435" s="194">
        <v>40708</v>
      </c>
      <c r="B5435" s="195">
        <v>1287.8699999999999</v>
      </c>
      <c r="C5435" s="196">
        <f t="shared" si="168"/>
        <v>1.0126117484254971</v>
      </c>
      <c r="D5435" s="198">
        <f t="shared" si="169"/>
        <v>1.261174842549706E-2</v>
      </c>
    </row>
    <row r="5436" spans="1:4" outlineLevel="1" x14ac:dyDescent="0.25">
      <c r="A5436" s="194">
        <v>40709</v>
      </c>
      <c r="B5436" s="195">
        <v>1265.42</v>
      </c>
      <c r="C5436" s="196">
        <f t="shared" si="168"/>
        <v>0.98256811634714702</v>
      </c>
      <c r="D5436" s="198">
        <f t="shared" si="169"/>
        <v>-1.7431883652852975E-2</v>
      </c>
    </row>
    <row r="5437" spans="1:4" outlineLevel="1" x14ac:dyDescent="0.25">
      <c r="A5437" s="194">
        <v>40710</v>
      </c>
      <c r="B5437" s="195">
        <v>1267.6400000000001</v>
      </c>
      <c r="C5437" s="196">
        <f t="shared" si="168"/>
        <v>1.0017543582367909</v>
      </c>
      <c r="D5437" s="198">
        <f t="shared" si="169"/>
        <v>1.7543582367909316E-3</v>
      </c>
    </row>
    <row r="5438" spans="1:4" outlineLevel="1" x14ac:dyDescent="0.25">
      <c r="A5438" s="194">
        <v>40711</v>
      </c>
      <c r="B5438" s="195">
        <v>1271.5</v>
      </c>
      <c r="C5438" s="196">
        <f t="shared" si="168"/>
        <v>1.0030450285570034</v>
      </c>
      <c r="D5438" s="198">
        <f t="shared" si="169"/>
        <v>3.045028557003393E-3</v>
      </c>
    </row>
    <row r="5439" spans="1:4" outlineLevel="1" x14ac:dyDescent="0.25">
      <c r="A5439" s="194">
        <v>40714</v>
      </c>
      <c r="B5439" s="195">
        <v>1278.3599999999999</v>
      </c>
      <c r="C5439" s="196">
        <f t="shared" si="168"/>
        <v>1.0053952025167125</v>
      </c>
      <c r="D5439" s="198">
        <f t="shared" si="169"/>
        <v>5.3952025167125495E-3</v>
      </c>
    </row>
    <row r="5440" spans="1:4" outlineLevel="1" x14ac:dyDescent="0.25">
      <c r="A5440" s="194">
        <v>40715</v>
      </c>
      <c r="B5440" s="195">
        <v>1295.52</v>
      </c>
      <c r="C5440" s="196">
        <f t="shared" si="168"/>
        <v>1.013423448793767</v>
      </c>
      <c r="D5440" s="198">
        <f t="shared" si="169"/>
        <v>1.3423448793767001E-2</v>
      </c>
    </row>
    <row r="5441" spans="1:4" outlineLevel="1" x14ac:dyDescent="0.25">
      <c r="A5441" s="194">
        <v>40716</v>
      </c>
      <c r="B5441" s="195">
        <v>1287.1400000000001</v>
      </c>
      <c r="C5441" s="196">
        <f t="shared" si="168"/>
        <v>0.9935315548968755</v>
      </c>
      <c r="D5441" s="198">
        <f t="shared" si="169"/>
        <v>-6.4684451031244983E-3</v>
      </c>
    </row>
    <row r="5442" spans="1:4" outlineLevel="1" x14ac:dyDescent="0.25">
      <c r="A5442" s="194">
        <v>40717</v>
      </c>
      <c r="B5442" s="195">
        <v>1283.5</v>
      </c>
      <c r="C5442" s="196">
        <f t="shared" si="168"/>
        <v>0.99717202479916711</v>
      </c>
      <c r="D5442" s="198">
        <f t="shared" si="169"/>
        <v>-2.8279752008328884E-3</v>
      </c>
    </row>
    <row r="5443" spans="1:4" outlineLevel="1" x14ac:dyDescent="0.25">
      <c r="A5443" s="194">
        <v>40718</v>
      </c>
      <c r="B5443" s="195">
        <v>1268.45</v>
      </c>
      <c r="C5443" s="196">
        <f t="shared" si="168"/>
        <v>0.98827425009739001</v>
      </c>
      <c r="D5443" s="198">
        <f t="shared" si="169"/>
        <v>-1.1725749902609994E-2</v>
      </c>
    </row>
    <row r="5444" spans="1:4" outlineLevel="1" x14ac:dyDescent="0.25">
      <c r="A5444" s="194">
        <v>40721</v>
      </c>
      <c r="B5444" s="195">
        <v>1280.0999999999999</v>
      </c>
      <c r="C5444" s="196">
        <f t="shared" si="168"/>
        <v>1.0091844376995545</v>
      </c>
      <c r="D5444" s="198">
        <f t="shared" si="169"/>
        <v>9.1844376995544597E-3</v>
      </c>
    </row>
    <row r="5445" spans="1:4" outlineLevel="1" x14ac:dyDescent="0.25">
      <c r="A5445" s="194">
        <v>40722</v>
      </c>
      <c r="B5445" s="195">
        <v>1296.67</v>
      </c>
      <c r="C5445" s="196">
        <f t="shared" si="168"/>
        <v>1.0129443012264667</v>
      </c>
      <c r="D5445" s="198">
        <f t="shared" si="169"/>
        <v>1.2944301226466726E-2</v>
      </c>
    </row>
    <row r="5446" spans="1:4" outlineLevel="1" x14ac:dyDescent="0.25">
      <c r="A5446" s="194">
        <v>40723</v>
      </c>
      <c r="B5446" s="195">
        <v>1307.4100000000001</v>
      </c>
      <c r="C5446" s="196">
        <f t="shared" si="168"/>
        <v>1.0082827550571849</v>
      </c>
      <c r="D5446" s="198">
        <f t="shared" si="169"/>
        <v>8.2827550571848985E-3</v>
      </c>
    </row>
    <row r="5447" spans="1:4" outlineLevel="1" x14ac:dyDescent="0.25">
      <c r="A5447" s="194">
        <v>40724</v>
      </c>
      <c r="B5447" s="195">
        <v>1320.64</v>
      </c>
      <c r="C5447" s="196">
        <f t="shared" si="168"/>
        <v>1.0101192433896025</v>
      </c>
      <c r="D5447" s="198">
        <f t="shared" si="169"/>
        <v>1.0119243389602461E-2</v>
      </c>
    </row>
    <row r="5448" spans="1:4" outlineLevel="1" x14ac:dyDescent="0.25">
      <c r="A5448" s="194">
        <v>40725</v>
      </c>
      <c r="B5448" s="195">
        <v>1339.67</v>
      </c>
      <c r="C5448" s="196">
        <f t="shared" si="168"/>
        <v>1.0144096801550764</v>
      </c>
      <c r="D5448" s="198">
        <f t="shared" si="169"/>
        <v>1.4409680155076376E-2</v>
      </c>
    </row>
    <row r="5449" spans="1:4" outlineLevel="1" x14ac:dyDescent="0.25">
      <c r="A5449" s="194">
        <v>40729</v>
      </c>
      <c r="B5449" s="195">
        <v>1337.88</v>
      </c>
      <c r="C5449" s="196">
        <f t="shared" si="168"/>
        <v>0.99866385005262492</v>
      </c>
      <c r="D5449" s="198">
        <f t="shared" si="169"/>
        <v>-1.336149947375076E-3</v>
      </c>
    </row>
    <row r="5450" spans="1:4" outlineLevel="1" x14ac:dyDescent="0.25">
      <c r="A5450" s="194">
        <v>40730</v>
      </c>
      <c r="B5450" s="195">
        <v>1339.22</v>
      </c>
      <c r="C5450" s="196">
        <f t="shared" si="168"/>
        <v>1.0010015845965259</v>
      </c>
      <c r="D5450" s="198">
        <f t="shared" si="169"/>
        <v>1.0015845965258841E-3</v>
      </c>
    </row>
    <row r="5451" spans="1:4" outlineLevel="1" x14ac:dyDescent="0.25">
      <c r="A5451" s="194">
        <v>40731</v>
      </c>
      <c r="B5451" s="195">
        <v>1353.22</v>
      </c>
      <c r="C5451" s="196">
        <f t="shared" si="168"/>
        <v>1.0104538462687236</v>
      </c>
      <c r="D5451" s="198">
        <f t="shared" si="169"/>
        <v>1.0453846268723588E-2</v>
      </c>
    </row>
    <row r="5452" spans="1:4" outlineLevel="1" x14ac:dyDescent="0.25">
      <c r="A5452" s="194">
        <v>40732</v>
      </c>
      <c r="B5452" s="195">
        <v>1343.8</v>
      </c>
      <c r="C5452" s="196">
        <f t="shared" si="168"/>
        <v>0.99303882591152948</v>
      </c>
      <c r="D5452" s="198">
        <f t="shared" si="169"/>
        <v>-6.9611740884705231E-3</v>
      </c>
    </row>
    <row r="5453" spans="1:4" outlineLevel="1" x14ac:dyDescent="0.25">
      <c r="A5453" s="194">
        <v>40735</v>
      </c>
      <c r="B5453" s="195">
        <v>1319.49</v>
      </c>
      <c r="C5453" s="196">
        <f t="shared" si="168"/>
        <v>0.98190951034380125</v>
      </c>
      <c r="D5453" s="198">
        <f t="shared" si="169"/>
        <v>-1.8090489656198749E-2</v>
      </c>
    </row>
    <row r="5454" spans="1:4" outlineLevel="1" x14ac:dyDescent="0.25">
      <c r="A5454" s="194">
        <v>40736</v>
      </c>
      <c r="B5454" s="195">
        <v>1313.64</v>
      </c>
      <c r="C5454" s="196">
        <f t="shared" si="168"/>
        <v>0.99556646886296984</v>
      </c>
      <c r="D5454" s="198">
        <f t="shared" si="169"/>
        <v>-4.4335311370301556E-3</v>
      </c>
    </row>
    <row r="5455" spans="1:4" outlineLevel="1" x14ac:dyDescent="0.25">
      <c r="A5455" s="194">
        <v>40737</v>
      </c>
      <c r="B5455" s="195">
        <v>1317.72</v>
      </c>
      <c r="C5455" s="196">
        <f t="shared" si="168"/>
        <v>1.0031058737553666</v>
      </c>
      <c r="D5455" s="198">
        <f t="shared" si="169"/>
        <v>3.1058737553666393E-3</v>
      </c>
    </row>
    <row r="5456" spans="1:4" outlineLevel="1" x14ac:dyDescent="0.25">
      <c r="A5456" s="194">
        <v>40738</v>
      </c>
      <c r="B5456" s="195">
        <v>1308.8699999999999</v>
      </c>
      <c r="C5456" s="196">
        <f t="shared" si="168"/>
        <v>0.99328385392951446</v>
      </c>
      <c r="D5456" s="198">
        <f t="shared" si="169"/>
        <v>-6.7161460704855402E-3</v>
      </c>
    </row>
    <row r="5457" spans="1:4" outlineLevel="1" x14ac:dyDescent="0.25">
      <c r="A5457" s="194">
        <v>40739</v>
      </c>
      <c r="B5457" s="195">
        <v>1316.14</v>
      </c>
      <c r="C5457" s="196">
        <f t="shared" si="168"/>
        <v>1.0055544095288305</v>
      </c>
      <c r="D5457" s="198">
        <f t="shared" si="169"/>
        <v>5.5544095288304618E-3</v>
      </c>
    </row>
    <row r="5458" spans="1:4" outlineLevel="1" x14ac:dyDescent="0.25">
      <c r="A5458" s="194">
        <v>40742</v>
      </c>
      <c r="B5458" s="195">
        <v>1305.44</v>
      </c>
      <c r="C5458" s="196">
        <f t="shared" si="168"/>
        <v>0.99187016578783405</v>
      </c>
      <c r="D5458" s="198">
        <f t="shared" si="169"/>
        <v>-8.1298342121659539E-3</v>
      </c>
    </row>
    <row r="5459" spans="1:4" outlineLevel="1" x14ac:dyDescent="0.25">
      <c r="A5459" s="194">
        <v>40743</v>
      </c>
      <c r="B5459" s="195">
        <v>1326.73</v>
      </c>
      <c r="C5459" s="196">
        <f t="shared" si="168"/>
        <v>1.0163086775340116</v>
      </c>
      <c r="D5459" s="198">
        <f t="shared" si="169"/>
        <v>1.6308677534011551E-2</v>
      </c>
    </row>
    <row r="5460" spans="1:4" outlineLevel="1" x14ac:dyDescent="0.25">
      <c r="A5460" s="194">
        <v>40744</v>
      </c>
      <c r="B5460" s="195">
        <v>1325.84</v>
      </c>
      <c r="C5460" s="196">
        <f t="shared" si="168"/>
        <v>0.99932917775282082</v>
      </c>
      <c r="D5460" s="198">
        <f t="shared" si="169"/>
        <v>-6.7082224717918137E-4</v>
      </c>
    </row>
    <row r="5461" spans="1:4" outlineLevel="1" x14ac:dyDescent="0.25">
      <c r="A5461" s="194">
        <v>40745</v>
      </c>
      <c r="B5461" s="195">
        <v>1343.8</v>
      </c>
      <c r="C5461" s="196">
        <f t="shared" si="168"/>
        <v>1.0135461292463646</v>
      </c>
      <c r="D5461" s="198">
        <f t="shared" si="169"/>
        <v>1.3546129246364558E-2</v>
      </c>
    </row>
    <row r="5462" spans="1:4" outlineLevel="1" x14ac:dyDescent="0.25">
      <c r="A5462" s="194">
        <v>40746</v>
      </c>
      <c r="B5462" s="195">
        <v>1345.02</v>
      </c>
      <c r="C5462" s="196">
        <f t="shared" si="168"/>
        <v>1.000907873195416</v>
      </c>
      <c r="D5462" s="198">
        <f t="shared" si="169"/>
        <v>9.0787319541596467E-4</v>
      </c>
    </row>
    <row r="5463" spans="1:4" outlineLevel="1" x14ac:dyDescent="0.25">
      <c r="A5463" s="194">
        <v>40749</v>
      </c>
      <c r="B5463" s="195">
        <v>1337.43</v>
      </c>
      <c r="C5463" s="196">
        <f t="shared" si="168"/>
        <v>0.99435696123477724</v>
      </c>
      <c r="D5463" s="198">
        <f t="shared" si="169"/>
        <v>-5.6430387652227632E-3</v>
      </c>
    </row>
    <row r="5464" spans="1:4" outlineLevel="1" x14ac:dyDescent="0.25">
      <c r="A5464" s="194">
        <v>40750</v>
      </c>
      <c r="B5464" s="195">
        <v>1331.94</v>
      </c>
      <c r="C5464" s="196">
        <f t="shared" si="168"/>
        <v>0.99589511226755789</v>
      </c>
      <c r="D5464" s="198">
        <f t="shared" si="169"/>
        <v>-4.1048877324421085E-3</v>
      </c>
    </row>
    <row r="5465" spans="1:4" outlineLevel="1" x14ac:dyDescent="0.25">
      <c r="A5465" s="194">
        <v>40751</v>
      </c>
      <c r="B5465" s="195">
        <v>1304.8900000000001</v>
      </c>
      <c r="C5465" s="196">
        <f t="shared" si="168"/>
        <v>0.97969127738486728</v>
      </c>
      <c r="D5465" s="198">
        <f t="shared" si="169"/>
        <v>-2.0308722615132724E-2</v>
      </c>
    </row>
    <row r="5466" spans="1:4" outlineLevel="1" x14ac:dyDescent="0.25">
      <c r="A5466" s="194">
        <v>40752</v>
      </c>
      <c r="B5466" s="195">
        <v>1300.67</v>
      </c>
      <c r="C5466" s="196">
        <f t="shared" si="168"/>
        <v>0.99676601092812422</v>
      </c>
      <c r="D5466" s="198">
        <f t="shared" si="169"/>
        <v>-3.2339890718757758E-3</v>
      </c>
    </row>
    <row r="5467" spans="1:4" outlineLevel="1" x14ac:dyDescent="0.25">
      <c r="A5467" s="194">
        <v>40753</v>
      </c>
      <c r="B5467" s="195">
        <v>1292.28</v>
      </c>
      <c r="C5467" s="196">
        <f t="shared" si="168"/>
        <v>0.99354947834577556</v>
      </c>
      <c r="D5467" s="198">
        <f t="shared" si="169"/>
        <v>-6.4505216542244392E-3</v>
      </c>
    </row>
    <row r="5468" spans="1:4" outlineLevel="1" x14ac:dyDescent="0.25">
      <c r="A5468" s="194">
        <v>40756</v>
      </c>
      <c r="B5468" s="195">
        <v>1286.94</v>
      </c>
      <c r="C5468" s="196">
        <f t="shared" si="168"/>
        <v>0.99586776859504134</v>
      </c>
      <c r="D5468" s="198">
        <f t="shared" si="169"/>
        <v>-4.1322314049586639E-3</v>
      </c>
    </row>
    <row r="5469" spans="1:4" outlineLevel="1" x14ac:dyDescent="0.25">
      <c r="A5469" s="194">
        <v>40757</v>
      </c>
      <c r="B5469" s="195">
        <v>1254.05</v>
      </c>
      <c r="C5469" s="196">
        <f t="shared" ref="C5469:C5532" si="170">B5469/B5468</f>
        <v>0.97444325298770718</v>
      </c>
      <c r="D5469" s="198">
        <f t="shared" ref="D5469:D5532" si="171">C5469-1</f>
        <v>-2.5556747012292824E-2</v>
      </c>
    </row>
    <row r="5470" spans="1:4" outlineLevel="1" x14ac:dyDescent="0.25">
      <c r="A5470" s="194">
        <v>40758</v>
      </c>
      <c r="B5470" s="195">
        <v>1260.3399999999999</v>
      </c>
      <c r="C5470" s="196">
        <f t="shared" si="170"/>
        <v>1.0050157489733265</v>
      </c>
      <c r="D5470" s="198">
        <f t="shared" si="171"/>
        <v>5.0157489733264615E-3</v>
      </c>
    </row>
    <row r="5471" spans="1:4" outlineLevel="1" x14ac:dyDescent="0.25">
      <c r="A5471" s="194">
        <v>40759</v>
      </c>
      <c r="B5471" s="195">
        <v>1200.07</v>
      </c>
      <c r="C5471" s="196">
        <f t="shared" si="170"/>
        <v>0.95217957059206249</v>
      </c>
      <c r="D5471" s="198">
        <f t="shared" si="171"/>
        <v>-4.7820429407937515E-2</v>
      </c>
    </row>
    <row r="5472" spans="1:4" outlineLevel="1" x14ac:dyDescent="0.25">
      <c r="A5472" s="194">
        <v>40760</v>
      </c>
      <c r="B5472" s="195">
        <v>1199.3800000000001</v>
      </c>
      <c r="C5472" s="196">
        <f t="shared" si="170"/>
        <v>0.99942503353971035</v>
      </c>
      <c r="D5472" s="198">
        <f t="shared" si="171"/>
        <v>-5.7496646028964982E-4</v>
      </c>
    </row>
    <row r="5473" spans="1:4" outlineLevel="1" x14ac:dyDescent="0.25">
      <c r="A5473" s="194">
        <v>40763</v>
      </c>
      <c r="B5473" s="195">
        <v>1119.46</v>
      </c>
      <c r="C5473" s="196">
        <f t="shared" si="170"/>
        <v>0.93336557221230965</v>
      </c>
      <c r="D5473" s="198">
        <f t="shared" si="171"/>
        <v>-6.6634427787690353E-2</v>
      </c>
    </row>
    <row r="5474" spans="1:4" outlineLevel="1" x14ac:dyDescent="0.25">
      <c r="A5474" s="194">
        <v>40764</v>
      </c>
      <c r="B5474" s="195">
        <v>1172.53</v>
      </c>
      <c r="C5474" s="196">
        <f t="shared" si="170"/>
        <v>1.0474067854143962</v>
      </c>
      <c r="D5474" s="198">
        <f t="shared" si="171"/>
        <v>4.7406785414396246E-2</v>
      </c>
    </row>
    <row r="5475" spans="1:4" outlineLevel="1" x14ac:dyDescent="0.25">
      <c r="A5475" s="194">
        <v>40765</v>
      </c>
      <c r="B5475" s="195">
        <v>1120.76</v>
      </c>
      <c r="C5475" s="196">
        <f t="shared" si="170"/>
        <v>0.95584761157497034</v>
      </c>
      <c r="D5475" s="198">
        <f t="shared" si="171"/>
        <v>-4.4152388425029665E-2</v>
      </c>
    </row>
    <row r="5476" spans="1:4" outlineLevel="1" x14ac:dyDescent="0.25">
      <c r="A5476" s="194">
        <v>40766</v>
      </c>
      <c r="B5476" s="195">
        <v>1172.6400000000001</v>
      </c>
      <c r="C5476" s="196">
        <f t="shared" si="170"/>
        <v>1.0462900174881331</v>
      </c>
      <c r="D5476" s="198">
        <f t="shared" si="171"/>
        <v>4.6290017488133106E-2</v>
      </c>
    </row>
    <row r="5477" spans="1:4" outlineLevel="1" x14ac:dyDescent="0.25">
      <c r="A5477" s="194">
        <v>40767</v>
      </c>
      <c r="B5477" s="195">
        <v>1178.81</v>
      </c>
      <c r="C5477" s="196">
        <f t="shared" si="170"/>
        <v>1.0052616318733796</v>
      </c>
      <c r="D5477" s="198">
        <f t="shared" si="171"/>
        <v>5.2616318733795797E-3</v>
      </c>
    </row>
    <row r="5478" spans="1:4" outlineLevel="1" x14ac:dyDescent="0.25">
      <c r="A5478" s="194">
        <v>40770</v>
      </c>
      <c r="B5478" s="195">
        <v>1204.49</v>
      </c>
      <c r="C5478" s="196">
        <f t="shared" si="170"/>
        <v>1.0217846811615103</v>
      </c>
      <c r="D5478" s="198">
        <f t="shared" si="171"/>
        <v>2.1784681161510333E-2</v>
      </c>
    </row>
    <row r="5479" spans="1:4" outlineLevel="1" x14ac:dyDescent="0.25">
      <c r="A5479" s="194">
        <v>40771</v>
      </c>
      <c r="B5479" s="195">
        <v>1192.76</v>
      </c>
      <c r="C5479" s="196">
        <f t="shared" si="170"/>
        <v>0.99026143845112868</v>
      </c>
      <c r="D5479" s="198">
        <f t="shared" si="171"/>
        <v>-9.7385615488713162E-3</v>
      </c>
    </row>
    <row r="5480" spans="1:4" outlineLevel="1" x14ac:dyDescent="0.25">
      <c r="A5480" s="194">
        <v>40772</v>
      </c>
      <c r="B5480" s="195">
        <v>1193.8900000000001</v>
      </c>
      <c r="C5480" s="196">
        <f t="shared" si="170"/>
        <v>1.0009473825413329</v>
      </c>
      <c r="D5480" s="198">
        <f t="shared" si="171"/>
        <v>9.4738254133286404E-4</v>
      </c>
    </row>
    <row r="5481" spans="1:4" outlineLevel="1" x14ac:dyDescent="0.25">
      <c r="A5481" s="194">
        <v>40773</v>
      </c>
      <c r="B5481" s="195">
        <v>1140.6500000000001</v>
      </c>
      <c r="C5481" s="196">
        <f t="shared" si="170"/>
        <v>0.95540627696018898</v>
      </c>
      <c r="D5481" s="198">
        <f t="shared" si="171"/>
        <v>-4.4593723039811017E-2</v>
      </c>
    </row>
    <row r="5482" spans="1:4" outlineLevel="1" x14ac:dyDescent="0.25">
      <c r="A5482" s="194">
        <v>40774</v>
      </c>
      <c r="B5482" s="195">
        <v>1123.53</v>
      </c>
      <c r="C5482" s="196">
        <f t="shared" si="170"/>
        <v>0.98499101389558574</v>
      </c>
      <c r="D5482" s="198">
        <f t="shared" si="171"/>
        <v>-1.5008986104414257E-2</v>
      </c>
    </row>
    <row r="5483" spans="1:4" outlineLevel="1" x14ac:dyDescent="0.25">
      <c r="A5483" s="194">
        <v>40777</v>
      </c>
      <c r="B5483" s="195">
        <v>1123.82</v>
      </c>
      <c r="C5483" s="196">
        <f t="shared" si="170"/>
        <v>1.0002581150481074</v>
      </c>
      <c r="D5483" s="198">
        <f t="shared" si="171"/>
        <v>2.5811504810735464E-4</v>
      </c>
    </row>
    <row r="5484" spans="1:4" outlineLevel="1" x14ac:dyDescent="0.25">
      <c r="A5484" s="194">
        <v>40778</v>
      </c>
      <c r="B5484" s="195">
        <v>1162.3499999999999</v>
      </c>
      <c r="C5484" s="196">
        <f t="shared" si="170"/>
        <v>1.0342848498869925</v>
      </c>
      <c r="D5484" s="198">
        <f t="shared" si="171"/>
        <v>3.4284849886992541E-2</v>
      </c>
    </row>
    <row r="5485" spans="1:4" outlineLevel="1" x14ac:dyDescent="0.25">
      <c r="A5485" s="194">
        <v>40779</v>
      </c>
      <c r="B5485" s="195">
        <v>1177.5999999999999</v>
      </c>
      <c r="C5485" s="196">
        <f t="shared" si="170"/>
        <v>1.0131199724695659</v>
      </c>
      <c r="D5485" s="198">
        <f t="shared" si="171"/>
        <v>1.3119972469565866E-2</v>
      </c>
    </row>
    <row r="5486" spans="1:4" outlineLevel="1" x14ac:dyDescent="0.25">
      <c r="A5486" s="194">
        <v>40780</v>
      </c>
      <c r="B5486" s="195">
        <v>1159.27</v>
      </c>
      <c r="C5486" s="196">
        <f t="shared" si="170"/>
        <v>0.98443444293478266</v>
      </c>
      <c r="D5486" s="198">
        <f t="shared" si="171"/>
        <v>-1.5565557065217339E-2</v>
      </c>
    </row>
    <row r="5487" spans="1:4" outlineLevel="1" x14ac:dyDescent="0.25">
      <c r="A5487" s="194">
        <v>40781</v>
      </c>
      <c r="B5487" s="195">
        <v>1176.8</v>
      </c>
      <c r="C5487" s="196">
        <f t="shared" si="170"/>
        <v>1.0151215851354731</v>
      </c>
      <c r="D5487" s="198">
        <f t="shared" si="171"/>
        <v>1.5121585135473126E-2</v>
      </c>
    </row>
    <row r="5488" spans="1:4" outlineLevel="1" x14ac:dyDescent="0.25">
      <c r="A5488" s="194">
        <v>40784</v>
      </c>
      <c r="B5488" s="195">
        <v>1210.08</v>
      </c>
      <c r="C5488" s="196">
        <f t="shared" si="170"/>
        <v>1.0282800815771584</v>
      </c>
      <c r="D5488" s="198">
        <f t="shared" si="171"/>
        <v>2.8280081577158445E-2</v>
      </c>
    </row>
    <row r="5489" spans="1:4" outlineLevel="1" x14ac:dyDescent="0.25">
      <c r="A5489" s="194">
        <v>40785</v>
      </c>
      <c r="B5489" s="195">
        <v>1212.92</v>
      </c>
      <c r="C5489" s="196">
        <f t="shared" si="170"/>
        <v>1.0023469522676187</v>
      </c>
      <c r="D5489" s="198">
        <f t="shared" si="171"/>
        <v>2.3469522676187182E-3</v>
      </c>
    </row>
    <row r="5490" spans="1:4" outlineLevel="1" x14ac:dyDescent="0.25">
      <c r="A5490" s="194">
        <v>40786</v>
      </c>
      <c r="B5490" s="195">
        <v>1218.8900000000001</v>
      </c>
      <c r="C5490" s="196">
        <f t="shared" si="170"/>
        <v>1.004922006397784</v>
      </c>
      <c r="D5490" s="198">
        <f t="shared" si="171"/>
        <v>4.9220063977839512E-3</v>
      </c>
    </row>
    <row r="5491" spans="1:4" outlineLevel="1" x14ac:dyDescent="0.25">
      <c r="A5491" s="194">
        <v>40787</v>
      </c>
      <c r="B5491" s="195">
        <v>1204.42</v>
      </c>
      <c r="C5491" s="196">
        <f t="shared" si="170"/>
        <v>0.9881285431827318</v>
      </c>
      <c r="D5491" s="198">
        <f t="shared" si="171"/>
        <v>-1.18714568172682E-2</v>
      </c>
    </row>
    <row r="5492" spans="1:4" outlineLevel="1" x14ac:dyDescent="0.25">
      <c r="A5492" s="194">
        <v>40788</v>
      </c>
      <c r="B5492" s="195">
        <v>1173.97</v>
      </c>
      <c r="C5492" s="196">
        <f t="shared" si="170"/>
        <v>0.97471812158549342</v>
      </c>
      <c r="D5492" s="198">
        <f t="shared" si="171"/>
        <v>-2.5281878414506576E-2</v>
      </c>
    </row>
    <row r="5493" spans="1:4" outlineLevel="1" x14ac:dyDescent="0.25">
      <c r="A5493" s="194">
        <v>40792</v>
      </c>
      <c r="B5493" s="195">
        <v>1165.24</v>
      </c>
      <c r="C5493" s="196">
        <f t="shared" si="170"/>
        <v>0.99256369413187728</v>
      </c>
      <c r="D5493" s="198">
        <f t="shared" si="171"/>
        <v>-7.4363058681227168E-3</v>
      </c>
    </row>
    <row r="5494" spans="1:4" outlineLevel="1" x14ac:dyDescent="0.25">
      <c r="A5494" s="194">
        <v>40793</v>
      </c>
      <c r="B5494" s="195">
        <v>1198.6199999999999</v>
      </c>
      <c r="C5494" s="196">
        <f t="shared" si="170"/>
        <v>1.0286464590985547</v>
      </c>
      <c r="D5494" s="198">
        <f t="shared" si="171"/>
        <v>2.8646459098554677E-2</v>
      </c>
    </row>
    <row r="5495" spans="1:4" outlineLevel="1" x14ac:dyDescent="0.25">
      <c r="A5495" s="194">
        <v>40794</v>
      </c>
      <c r="B5495" s="195">
        <v>1185.9000000000001</v>
      </c>
      <c r="C5495" s="196">
        <f t="shared" si="170"/>
        <v>0.98938779596536031</v>
      </c>
      <c r="D5495" s="198">
        <f t="shared" si="171"/>
        <v>-1.0612204034639694E-2</v>
      </c>
    </row>
    <row r="5496" spans="1:4" outlineLevel="1" x14ac:dyDescent="0.25">
      <c r="A5496" s="194">
        <v>40795</v>
      </c>
      <c r="B5496" s="195">
        <v>1154.23</v>
      </c>
      <c r="C5496" s="196">
        <f t="shared" si="170"/>
        <v>0.97329454422801243</v>
      </c>
      <c r="D5496" s="198">
        <f t="shared" si="171"/>
        <v>-2.6705455771987574E-2</v>
      </c>
    </row>
    <row r="5497" spans="1:4" outlineLevel="1" x14ac:dyDescent="0.25">
      <c r="A5497" s="194">
        <v>40798</v>
      </c>
      <c r="B5497" s="195">
        <v>1162.27</v>
      </c>
      <c r="C5497" s="196">
        <f t="shared" si="170"/>
        <v>1.0069656827495386</v>
      </c>
      <c r="D5497" s="198">
        <f t="shared" si="171"/>
        <v>6.9656827495385709E-3</v>
      </c>
    </row>
    <row r="5498" spans="1:4" outlineLevel="1" x14ac:dyDescent="0.25">
      <c r="A5498" s="194">
        <v>40799</v>
      </c>
      <c r="B5498" s="195">
        <v>1172.8699999999999</v>
      </c>
      <c r="C5498" s="196">
        <f t="shared" si="170"/>
        <v>1.0091200839736032</v>
      </c>
      <c r="D5498" s="198">
        <f t="shared" si="171"/>
        <v>9.1200839736031991E-3</v>
      </c>
    </row>
    <row r="5499" spans="1:4" outlineLevel="1" x14ac:dyDescent="0.25">
      <c r="A5499" s="194">
        <v>40800</v>
      </c>
      <c r="B5499" s="195">
        <v>1188.68</v>
      </c>
      <c r="C5499" s="196">
        <f t="shared" si="170"/>
        <v>1.0134797547895336</v>
      </c>
      <c r="D5499" s="198">
        <f t="shared" si="171"/>
        <v>1.347975478953356E-2</v>
      </c>
    </row>
    <row r="5500" spans="1:4" outlineLevel="1" x14ac:dyDescent="0.25">
      <c r="A5500" s="194">
        <v>40801</v>
      </c>
      <c r="B5500" s="195">
        <v>1209.1099999999999</v>
      </c>
      <c r="C5500" s="196">
        <f t="shared" si="170"/>
        <v>1.0171871319446779</v>
      </c>
      <c r="D5500" s="198">
        <f t="shared" si="171"/>
        <v>1.7187131944677914E-2</v>
      </c>
    </row>
    <row r="5501" spans="1:4" outlineLevel="1" x14ac:dyDescent="0.25">
      <c r="A5501" s="194">
        <v>40802</v>
      </c>
      <c r="B5501" s="195">
        <v>1216.01</v>
      </c>
      <c r="C5501" s="196">
        <f t="shared" si="170"/>
        <v>1.0057066768118699</v>
      </c>
      <c r="D5501" s="198">
        <f t="shared" si="171"/>
        <v>5.7066768118698707E-3</v>
      </c>
    </row>
    <row r="5502" spans="1:4" outlineLevel="1" x14ac:dyDescent="0.25">
      <c r="A5502" s="194">
        <v>40805</v>
      </c>
      <c r="B5502" s="195">
        <v>1204.0899999999999</v>
      </c>
      <c r="C5502" s="196">
        <f t="shared" si="170"/>
        <v>0.9901974490341362</v>
      </c>
      <c r="D5502" s="198">
        <f t="shared" si="171"/>
        <v>-9.8025509658637988E-3</v>
      </c>
    </row>
    <row r="5503" spans="1:4" outlineLevel="1" x14ac:dyDescent="0.25">
      <c r="A5503" s="194">
        <v>40806</v>
      </c>
      <c r="B5503" s="195">
        <v>1202.0899999999999</v>
      </c>
      <c r="C5503" s="196">
        <f t="shared" si="170"/>
        <v>0.99833899459342745</v>
      </c>
      <c r="D5503" s="198">
        <f t="shared" si="171"/>
        <v>-1.6610054065725466E-3</v>
      </c>
    </row>
    <row r="5504" spans="1:4" outlineLevel="1" x14ac:dyDescent="0.25">
      <c r="A5504" s="194">
        <v>40807</v>
      </c>
      <c r="B5504" s="195">
        <v>1166.76</v>
      </c>
      <c r="C5504" s="196">
        <f t="shared" si="170"/>
        <v>0.97060952174961945</v>
      </c>
      <c r="D5504" s="198">
        <f t="shared" si="171"/>
        <v>-2.9390478250380547E-2</v>
      </c>
    </row>
    <row r="5505" spans="1:4" outlineLevel="1" x14ac:dyDescent="0.25">
      <c r="A5505" s="194">
        <v>40808</v>
      </c>
      <c r="B5505" s="195">
        <v>1129.56</v>
      </c>
      <c r="C5505" s="196">
        <f t="shared" si="170"/>
        <v>0.96811683636737633</v>
      </c>
      <c r="D5505" s="198">
        <f t="shared" si="171"/>
        <v>-3.1883163632623668E-2</v>
      </c>
    </row>
    <row r="5506" spans="1:4" outlineLevel="1" x14ac:dyDescent="0.25">
      <c r="A5506" s="194">
        <v>40809</v>
      </c>
      <c r="B5506" s="195">
        <v>1136.43</v>
      </c>
      <c r="C5506" s="196">
        <f t="shared" si="170"/>
        <v>1.0060820142356317</v>
      </c>
      <c r="D5506" s="198">
        <f t="shared" si="171"/>
        <v>6.0820142356317053E-3</v>
      </c>
    </row>
    <row r="5507" spans="1:4" outlineLevel="1" x14ac:dyDescent="0.25">
      <c r="A5507" s="194">
        <v>40812</v>
      </c>
      <c r="B5507" s="195">
        <v>1162.95</v>
      </c>
      <c r="C5507" s="196">
        <f t="shared" si="170"/>
        <v>1.0233362371637496</v>
      </c>
      <c r="D5507" s="198">
        <f t="shared" si="171"/>
        <v>2.3336237163749551E-2</v>
      </c>
    </row>
    <row r="5508" spans="1:4" outlineLevel="1" x14ac:dyDescent="0.25">
      <c r="A5508" s="194">
        <v>40813</v>
      </c>
      <c r="B5508" s="195">
        <v>1175.3800000000001</v>
      </c>
      <c r="C5508" s="196">
        <f t="shared" si="170"/>
        <v>1.0106883356980094</v>
      </c>
      <c r="D5508" s="198">
        <f t="shared" si="171"/>
        <v>1.0688335698009421E-2</v>
      </c>
    </row>
    <row r="5509" spans="1:4" outlineLevel="1" x14ac:dyDescent="0.25">
      <c r="A5509" s="194">
        <v>40814</v>
      </c>
      <c r="B5509" s="195">
        <v>1151.06</v>
      </c>
      <c r="C5509" s="196">
        <f t="shared" si="170"/>
        <v>0.9793088192754682</v>
      </c>
      <c r="D5509" s="198">
        <f t="shared" si="171"/>
        <v>-2.0691180724531799E-2</v>
      </c>
    </row>
    <row r="5510" spans="1:4" outlineLevel="1" x14ac:dyDescent="0.25">
      <c r="A5510" s="194">
        <v>40815</v>
      </c>
      <c r="B5510" s="195">
        <v>1160.4000000000001</v>
      </c>
      <c r="C5510" s="196">
        <f t="shared" si="170"/>
        <v>1.0081142598995709</v>
      </c>
      <c r="D5510" s="198">
        <f t="shared" si="171"/>
        <v>8.1142598995709303E-3</v>
      </c>
    </row>
    <row r="5511" spans="1:4" outlineLevel="1" x14ac:dyDescent="0.25">
      <c r="A5511" s="194">
        <v>40816</v>
      </c>
      <c r="B5511" s="195">
        <v>1131.42</v>
      </c>
      <c r="C5511" s="196">
        <f t="shared" si="170"/>
        <v>0.97502585315408474</v>
      </c>
      <c r="D5511" s="198">
        <f t="shared" si="171"/>
        <v>-2.4974146845915257E-2</v>
      </c>
    </row>
    <row r="5512" spans="1:4" outlineLevel="1" x14ac:dyDescent="0.25">
      <c r="A5512" s="194">
        <v>40819</v>
      </c>
      <c r="B5512" s="195">
        <v>1099.23</v>
      </c>
      <c r="C5512" s="196">
        <f t="shared" si="170"/>
        <v>0.9715490268865673</v>
      </c>
      <c r="D5512" s="198">
        <f t="shared" si="171"/>
        <v>-2.8450973113432698E-2</v>
      </c>
    </row>
    <row r="5513" spans="1:4" outlineLevel="1" x14ac:dyDescent="0.25">
      <c r="A5513" s="194">
        <v>40820</v>
      </c>
      <c r="B5513" s="195">
        <v>1123.95</v>
      </c>
      <c r="C5513" s="196">
        <f t="shared" si="170"/>
        <v>1.0224884692011682</v>
      </c>
      <c r="D5513" s="198">
        <f t="shared" si="171"/>
        <v>2.2488469201168204E-2</v>
      </c>
    </row>
    <row r="5514" spans="1:4" outlineLevel="1" x14ac:dyDescent="0.25">
      <c r="A5514" s="194">
        <v>40821</v>
      </c>
      <c r="B5514" s="195">
        <v>1144.03</v>
      </c>
      <c r="C5514" s="196">
        <f t="shared" si="170"/>
        <v>1.0178655634147427</v>
      </c>
      <c r="D5514" s="198">
        <f t="shared" si="171"/>
        <v>1.7865563414742658E-2</v>
      </c>
    </row>
    <row r="5515" spans="1:4" outlineLevel="1" x14ac:dyDescent="0.25">
      <c r="A5515" s="194">
        <v>40822</v>
      </c>
      <c r="B5515" s="195">
        <v>1164.97</v>
      </c>
      <c r="C5515" s="196">
        <f t="shared" si="170"/>
        <v>1.0183037158116484</v>
      </c>
      <c r="D5515" s="198">
        <f t="shared" si="171"/>
        <v>1.8303715811648358E-2</v>
      </c>
    </row>
    <row r="5516" spans="1:4" outlineLevel="1" x14ac:dyDescent="0.25">
      <c r="A5516" s="194">
        <v>40823</v>
      </c>
      <c r="B5516" s="195">
        <v>1155.46</v>
      </c>
      <c r="C5516" s="196">
        <f t="shared" si="170"/>
        <v>0.99183669965750187</v>
      </c>
      <c r="D5516" s="198">
        <f t="shared" si="171"/>
        <v>-8.1633003424981254E-3</v>
      </c>
    </row>
    <row r="5517" spans="1:4" outlineLevel="1" x14ac:dyDescent="0.25">
      <c r="A5517" s="194">
        <v>40826</v>
      </c>
      <c r="B5517" s="195">
        <v>1194.8900000000001</v>
      </c>
      <c r="C5517" s="196">
        <f t="shared" si="170"/>
        <v>1.0341249372544268</v>
      </c>
      <c r="D5517" s="198">
        <f t="shared" si="171"/>
        <v>3.4124937254426779E-2</v>
      </c>
    </row>
    <row r="5518" spans="1:4" outlineLevel="1" x14ac:dyDescent="0.25">
      <c r="A5518" s="194">
        <v>40827</v>
      </c>
      <c r="B5518" s="195">
        <v>1195.54</v>
      </c>
      <c r="C5518" s="196">
        <f t="shared" si="170"/>
        <v>1.000543983128154</v>
      </c>
      <c r="D5518" s="198">
        <f t="shared" si="171"/>
        <v>5.4398312815395755E-4</v>
      </c>
    </row>
    <row r="5519" spans="1:4" outlineLevel="1" x14ac:dyDescent="0.25">
      <c r="A5519" s="194">
        <v>40828</v>
      </c>
      <c r="B5519" s="195">
        <v>1207.25</v>
      </c>
      <c r="C5519" s="196">
        <f t="shared" si="170"/>
        <v>1.009794737106245</v>
      </c>
      <c r="D5519" s="198">
        <f t="shared" si="171"/>
        <v>9.7947371062450106E-3</v>
      </c>
    </row>
    <row r="5520" spans="1:4" outlineLevel="1" x14ac:dyDescent="0.25">
      <c r="A5520" s="194">
        <v>40829</v>
      </c>
      <c r="B5520" s="195">
        <v>1203.6600000000001</v>
      </c>
      <c r="C5520" s="196">
        <f t="shared" si="170"/>
        <v>0.99702629944087806</v>
      </c>
      <c r="D5520" s="198">
        <f t="shared" si="171"/>
        <v>-2.973700559121939E-3</v>
      </c>
    </row>
    <row r="5521" spans="1:4" outlineLevel="1" x14ac:dyDescent="0.25">
      <c r="A5521" s="194">
        <v>40830</v>
      </c>
      <c r="B5521" s="195">
        <v>1224.58</v>
      </c>
      <c r="C5521" s="196">
        <f t="shared" si="170"/>
        <v>1.0173803233471246</v>
      </c>
      <c r="D5521" s="198">
        <f t="shared" si="171"/>
        <v>1.7380323347124582E-2</v>
      </c>
    </row>
    <row r="5522" spans="1:4" outlineLevel="1" x14ac:dyDescent="0.25">
      <c r="A5522" s="194">
        <v>40833</v>
      </c>
      <c r="B5522" s="195">
        <v>1200.8599999999999</v>
      </c>
      <c r="C5522" s="196">
        <f t="shared" si="170"/>
        <v>0.98063009358310604</v>
      </c>
      <c r="D5522" s="198">
        <f t="shared" si="171"/>
        <v>-1.9369906416893956E-2</v>
      </c>
    </row>
    <row r="5523" spans="1:4" outlineLevel="1" x14ac:dyDescent="0.25">
      <c r="A5523" s="194">
        <v>40834</v>
      </c>
      <c r="B5523" s="195">
        <v>1225.3800000000001</v>
      </c>
      <c r="C5523" s="196">
        <f t="shared" si="170"/>
        <v>1.0204186999317157</v>
      </c>
      <c r="D5523" s="198">
        <f t="shared" si="171"/>
        <v>2.0418699931715745E-2</v>
      </c>
    </row>
    <row r="5524" spans="1:4" outlineLevel="1" x14ac:dyDescent="0.25">
      <c r="A5524" s="194">
        <v>40835</v>
      </c>
      <c r="B5524" s="195">
        <v>1209.8800000000001</v>
      </c>
      <c r="C5524" s="196">
        <f t="shared" si="170"/>
        <v>0.98735086258956406</v>
      </c>
      <c r="D5524" s="198">
        <f t="shared" si="171"/>
        <v>-1.264913741043594E-2</v>
      </c>
    </row>
    <row r="5525" spans="1:4" outlineLevel="1" x14ac:dyDescent="0.25">
      <c r="A5525" s="194">
        <v>40836</v>
      </c>
      <c r="B5525" s="195">
        <v>1215.3900000000001</v>
      </c>
      <c r="C5525" s="196">
        <f t="shared" si="170"/>
        <v>1.0045541706615533</v>
      </c>
      <c r="D5525" s="198">
        <f t="shared" si="171"/>
        <v>4.5541706615532807E-3</v>
      </c>
    </row>
    <row r="5526" spans="1:4" outlineLevel="1" x14ac:dyDescent="0.25">
      <c r="A5526" s="194">
        <v>40837</v>
      </c>
      <c r="B5526" s="195">
        <v>1238.25</v>
      </c>
      <c r="C5526" s="196">
        <f t="shared" si="170"/>
        <v>1.018808777429467</v>
      </c>
      <c r="D5526" s="198">
        <f t="shared" si="171"/>
        <v>1.8808777429466961E-2</v>
      </c>
    </row>
    <row r="5527" spans="1:4" outlineLevel="1" x14ac:dyDescent="0.25">
      <c r="A5527" s="194">
        <v>40840</v>
      </c>
      <c r="B5527" s="195">
        <v>1254.19</v>
      </c>
      <c r="C5527" s="196">
        <f t="shared" si="170"/>
        <v>1.0128730062588331</v>
      </c>
      <c r="D5527" s="198">
        <f t="shared" si="171"/>
        <v>1.2873006258833142E-2</v>
      </c>
    </row>
    <row r="5528" spans="1:4" outlineLevel="1" x14ac:dyDescent="0.25">
      <c r="A5528" s="194">
        <v>40841</v>
      </c>
      <c r="B5528" s="195">
        <v>1229.05</v>
      </c>
      <c r="C5528" s="196">
        <f t="shared" si="170"/>
        <v>0.97995519020244137</v>
      </c>
      <c r="D5528" s="198">
        <f t="shared" si="171"/>
        <v>-2.0044809797558627E-2</v>
      </c>
    </row>
    <row r="5529" spans="1:4" outlineLevel="1" x14ac:dyDescent="0.25">
      <c r="A5529" s="194">
        <v>40842</v>
      </c>
      <c r="B5529" s="195">
        <v>1242</v>
      </c>
      <c r="C5529" s="196">
        <f t="shared" si="170"/>
        <v>1.0105365933037713</v>
      </c>
      <c r="D5529" s="198">
        <f t="shared" si="171"/>
        <v>1.0536593303771324E-2</v>
      </c>
    </row>
    <row r="5530" spans="1:4" outlineLevel="1" x14ac:dyDescent="0.25">
      <c r="A5530" s="194">
        <v>40843</v>
      </c>
      <c r="B5530" s="195">
        <v>1284.5899999999999</v>
      </c>
      <c r="C5530" s="196">
        <f t="shared" si="170"/>
        <v>1.0342914653784219</v>
      </c>
      <c r="D5530" s="198">
        <f t="shared" si="171"/>
        <v>3.429146537842187E-2</v>
      </c>
    </row>
    <row r="5531" spans="1:4" outlineLevel="1" x14ac:dyDescent="0.25">
      <c r="A5531" s="194">
        <v>40844</v>
      </c>
      <c r="B5531" s="195">
        <v>1285.0899999999999</v>
      </c>
      <c r="C5531" s="196">
        <f t="shared" si="170"/>
        <v>1.0003892292482426</v>
      </c>
      <c r="D5531" s="198">
        <f t="shared" si="171"/>
        <v>3.8922924824258409E-4</v>
      </c>
    </row>
    <row r="5532" spans="1:4" outlineLevel="1" x14ac:dyDescent="0.25">
      <c r="A5532" s="194">
        <v>40847</v>
      </c>
      <c r="B5532" s="195">
        <v>1253.3</v>
      </c>
      <c r="C5532" s="196">
        <f t="shared" si="170"/>
        <v>0.97526243298134763</v>
      </c>
      <c r="D5532" s="198">
        <f t="shared" si="171"/>
        <v>-2.4737567018652373E-2</v>
      </c>
    </row>
    <row r="5533" spans="1:4" outlineLevel="1" x14ac:dyDescent="0.25">
      <c r="A5533" s="194">
        <v>40848</v>
      </c>
      <c r="B5533" s="195">
        <v>1218.28</v>
      </c>
      <c r="C5533" s="196">
        <f t="shared" ref="C5533:C5596" si="172">B5533/B5532</f>
        <v>0.97205776749381634</v>
      </c>
      <c r="D5533" s="198">
        <f t="shared" ref="D5533:D5596" si="173">C5533-1</f>
        <v>-2.7942232506183662E-2</v>
      </c>
    </row>
    <row r="5534" spans="1:4" outlineLevel="1" x14ac:dyDescent="0.25">
      <c r="A5534" s="194">
        <v>40849</v>
      </c>
      <c r="B5534" s="195">
        <v>1237.9000000000001</v>
      </c>
      <c r="C5534" s="196">
        <f t="shared" si="172"/>
        <v>1.0161046721607514</v>
      </c>
      <c r="D5534" s="198">
        <f t="shared" si="173"/>
        <v>1.6104672160751399E-2</v>
      </c>
    </row>
    <row r="5535" spans="1:4" outlineLevel="1" x14ac:dyDescent="0.25">
      <c r="A5535" s="194">
        <v>40850</v>
      </c>
      <c r="B5535" s="195">
        <v>1261.1500000000001</v>
      </c>
      <c r="C5535" s="196">
        <f t="shared" si="172"/>
        <v>1.0187818079004767</v>
      </c>
      <c r="D5535" s="198">
        <f t="shared" si="173"/>
        <v>1.8781807900476677E-2</v>
      </c>
    </row>
    <row r="5536" spans="1:4" outlineLevel="1" x14ac:dyDescent="0.25">
      <c r="A5536" s="194">
        <v>40851</v>
      </c>
      <c r="B5536" s="195">
        <v>1253.23</v>
      </c>
      <c r="C5536" s="196">
        <f t="shared" si="172"/>
        <v>0.99372001744439598</v>
      </c>
      <c r="D5536" s="198">
        <f t="shared" si="173"/>
        <v>-6.2799825556040245E-3</v>
      </c>
    </row>
    <row r="5537" spans="1:4" outlineLevel="1" x14ac:dyDescent="0.25">
      <c r="A5537" s="194">
        <v>40854</v>
      </c>
      <c r="B5537" s="195">
        <v>1261.1199999999999</v>
      </c>
      <c r="C5537" s="196">
        <f t="shared" si="172"/>
        <v>1.0062957318289538</v>
      </c>
      <c r="D5537" s="198">
        <f t="shared" si="173"/>
        <v>6.2957318289538211E-3</v>
      </c>
    </row>
    <row r="5538" spans="1:4" outlineLevel="1" x14ac:dyDescent="0.25">
      <c r="A5538" s="194">
        <v>40855</v>
      </c>
      <c r="B5538" s="195">
        <v>1275.92</v>
      </c>
      <c r="C5538" s="196">
        <f t="shared" si="172"/>
        <v>1.0117356001014972</v>
      </c>
      <c r="D5538" s="198">
        <f t="shared" si="173"/>
        <v>1.1735600101497212E-2</v>
      </c>
    </row>
    <row r="5539" spans="1:4" outlineLevel="1" x14ac:dyDescent="0.25">
      <c r="A5539" s="194">
        <v>40856</v>
      </c>
      <c r="B5539" s="195">
        <v>1229.0999999999999</v>
      </c>
      <c r="C5539" s="196">
        <f t="shared" si="172"/>
        <v>0.96330490939870828</v>
      </c>
      <c r="D5539" s="198">
        <f t="shared" si="173"/>
        <v>-3.6695090601291724E-2</v>
      </c>
    </row>
    <row r="5540" spans="1:4" outlineLevel="1" x14ac:dyDescent="0.25">
      <c r="A5540" s="194">
        <v>40857</v>
      </c>
      <c r="B5540" s="195">
        <v>1239.7</v>
      </c>
      <c r="C5540" s="196">
        <f t="shared" si="172"/>
        <v>1.0086241965665936</v>
      </c>
      <c r="D5540" s="198">
        <f t="shared" si="173"/>
        <v>8.6241965665936338E-3</v>
      </c>
    </row>
    <row r="5541" spans="1:4" outlineLevel="1" x14ac:dyDescent="0.25">
      <c r="A5541" s="194">
        <v>40858</v>
      </c>
      <c r="B5541" s="195">
        <v>1263.8499999999999</v>
      </c>
      <c r="C5541" s="196">
        <f t="shared" si="172"/>
        <v>1.0194805194805194</v>
      </c>
      <c r="D5541" s="198">
        <f t="shared" si="173"/>
        <v>1.9480519480519431E-2</v>
      </c>
    </row>
    <row r="5542" spans="1:4" outlineLevel="1" x14ac:dyDescent="0.25">
      <c r="A5542" s="194">
        <v>40861</v>
      </c>
      <c r="B5542" s="195">
        <v>1251.78</v>
      </c>
      <c r="C5542" s="196">
        <f t="shared" si="172"/>
        <v>0.99044981603829574</v>
      </c>
      <c r="D5542" s="198">
        <f t="shared" si="173"/>
        <v>-9.5501839617042616E-3</v>
      </c>
    </row>
    <row r="5543" spans="1:4" outlineLevel="1" x14ac:dyDescent="0.25">
      <c r="A5543" s="194">
        <v>40862</v>
      </c>
      <c r="B5543" s="195">
        <v>1257.81</v>
      </c>
      <c r="C5543" s="196">
        <f t="shared" si="172"/>
        <v>1.0048171403920816</v>
      </c>
      <c r="D5543" s="198">
        <f t="shared" si="173"/>
        <v>4.817140392081587E-3</v>
      </c>
    </row>
    <row r="5544" spans="1:4" outlineLevel="1" x14ac:dyDescent="0.25">
      <c r="A5544" s="194">
        <v>40863</v>
      </c>
      <c r="B5544" s="195">
        <v>1236.9100000000001</v>
      </c>
      <c r="C5544" s="196">
        <f t="shared" si="172"/>
        <v>0.98338381790572515</v>
      </c>
      <c r="D5544" s="198">
        <f t="shared" si="173"/>
        <v>-1.6616182094274845E-2</v>
      </c>
    </row>
    <row r="5545" spans="1:4" outlineLevel="1" x14ac:dyDescent="0.25">
      <c r="A5545" s="194">
        <v>40864</v>
      </c>
      <c r="B5545" s="195">
        <v>1216.1300000000001</v>
      </c>
      <c r="C5545" s="196">
        <f t="shared" si="172"/>
        <v>0.98320007114503083</v>
      </c>
      <c r="D5545" s="198">
        <f t="shared" si="173"/>
        <v>-1.6799928854969171E-2</v>
      </c>
    </row>
    <row r="5546" spans="1:4" outlineLevel="1" x14ac:dyDescent="0.25">
      <c r="A5546" s="194">
        <v>40865</v>
      </c>
      <c r="B5546" s="195">
        <v>1215.6500000000001</v>
      </c>
      <c r="C5546" s="196">
        <f t="shared" si="172"/>
        <v>0.99960530535386838</v>
      </c>
      <c r="D5546" s="198">
        <f t="shared" si="173"/>
        <v>-3.9469464613162142E-4</v>
      </c>
    </row>
    <row r="5547" spans="1:4" outlineLevel="1" x14ac:dyDescent="0.25">
      <c r="A5547" s="194">
        <v>40868</v>
      </c>
      <c r="B5547" s="195">
        <v>1192.98</v>
      </c>
      <c r="C5547" s="196">
        <f t="shared" si="172"/>
        <v>0.98135154032821936</v>
      </c>
      <c r="D5547" s="198">
        <f t="shared" si="173"/>
        <v>-1.8648459671780637E-2</v>
      </c>
    </row>
    <row r="5548" spans="1:4" outlineLevel="1" x14ac:dyDescent="0.25">
      <c r="A5548" s="194">
        <v>40869</v>
      </c>
      <c r="B5548" s="195">
        <v>1188.04</v>
      </c>
      <c r="C5548" s="196">
        <f t="shared" si="172"/>
        <v>0.99585910912169517</v>
      </c>
      <c r="D5548" s="198">
        <f t="shared" si="173"/>
        <v>-4.1408908783048259E-3</v>
      </c>
    </row>
    <row r="5549" spans="1:4" outlineLevel="1" x14ac:dyDescent="0.25">
      <c r="A5549" s="194">
        <v>40870</v>
      </c>
      <c r="B5549" s="195">
        <v>1161.79</v>
      </c>
      <c r="C5549" s="196">
        <f t="shared" si="172"/>
        <v>0.97790478435069528</v>
      </c>
      <c r="D5549" s="198">
        <f t="shared" si="173"/>
        <v>-2.2095215649304722E-2</v>
      </c>
    </row>
    <row r="5550" spans="1:4" outlineLevel="1" x14ac:dyDescent="0.25">
      <c r="A5550" s="194">
        <v>40872</v>
      </c>
      <c r="B5550" s="195">
        <v>1158.67</v>
      </c>
      <c r="C5550" s="196">
        <f t="shared" si="172"/>
        <v>0.99731448884910368</v>
      </c>
      <c r="D5550" s="198">
        <f t="shared" si="173"/>
        <v>-2.6855111508963248E-3</v>
      </c>
    </row>
    <row r="5551" spans="1:4" outlineLevel="1" x14ac:dyDescent="0.25">
      <c r="A5551" s="194">
        <v>40875</v>
      </c>
      <c r="B5551" s="195">
        <v>1192.55</v>
      </c>
      <c r="C5551" s="196">
        <f t="shared" si="172"/>
        <v>1.0292404222082214</v>
      </c>
      <c r="D5551" s="198">
        <f t="shared" si="173"/>
        <v>2.9240422208221428E-2</v>
      </c>
    </row>
    <row r="5552" spans="1:4" outlineLevel="1" x14ac:dyDescent="0.25">
      <c r="A5552" s="194">
        <v>40876</v>
      </c>
      <c r="B5552" s="195">
        <v>1195.19</v>
      </c>
      <c r="C5552" s="196">
        <f t="shared" si="172"/>
        <v>1.002213743658547</v>
      </c>
      <c r="D5552" s="198">
        <f t="shared" si="173"/>
        <v>2.213743658546985E-3</v>
      </c>
    </row>
    <row r="5553" spans="1:4" outlineLevel="1" x14ac:dyDescent="0.25">
      <c r="A5553" s="194">
        <v>40877</v>
      </c>
      <c r="B5553" s="195">
        <v>1246.96</v>
      </c>
      <c r="C5553" s="196">
        <f t="shared" si="172"/>
        <v>1.0433152887825365</v>
      </c>
      <c r="D5553" s="198">
        <f t="shared" si="173"/>
        <v>4.3315288782536543E-2</v>
      </c>
    </row>
    <row r="5554" spans="1:4" outlineLevel="1" x14ac:dyDescent="0.25">
      <c r="A5554" s="194">
        <v>40878</v>
      </c>
      <c r="B5554" s="195">
        <v>1244.58</v>
      </c>
      <c r="C5554" s="196">
        <f t="shared" si="172"/>
        <v>0.99809135818310124</v>
      </c>
      <c r="D5554" s="198">
        <f t="shared" si="173"/>
        <v>-1.9086418168987596E-3</v>
      </c>
    </row>
    <row r="5555" spans="1:4" outlineLevel="1" x14ac:dyDescent="0.25">
      <c r="A5555" s="194">
        <v>40879</v>
      </c>
      <c r="B5555" s="195">
        <v>1244.28</v>
      </c>
      <c r="C5555" s="196">
        <f t="shared" si="172"/>
        <v>0.99975895482813482</v>
      </c>
      <c r="D5555" s="198">
        <f t="shared" si="173"/>
        <v>-2.4104517186518404E-4</v>
      </c>
    </row>
    <row r="5556" spans="1:4" outlineLevel="1" x14ac:dyDescent="0.25">
      <c r="A5556" s="194">
        <v>40882</v>
      </c>
      <c r="B5556" s="195">
        <v>1257.08</v>
      </c>
      <c r="C5556" s="196">
        <f t="shared" si="172"/>
        <v>1.0102870736490179</v>
      </c>
      <c r="D5556" s="198">
        <f t="shared" si="173"/>
        <v>1.028707364901793E-2</v>
      </c>
    </row>
    <row r="5557" spans="1:4" outlineLevel="1" x14ac:dyDescent="0.25">
      <c r="A5557" s="194">
        <v>40883</v>
      </c>
      <c r="B5557" s="195">
        <v>1258.47</v>
      </c>
      <c r="C5557" s="196">
        <f t="shared" si="172"/>
        <v>1.0011057371050371</v>
      </c>
      <c r="D5557" s="198">
        <f t="shared" si="173"/>
        <v>1.1057371050371412E-3</v>
      </c>
    </row>
    <row r="5558" spans="1:4" outlineLevel="1" x14ac:dyDescent="0.25">
      <c r="A5558" s="194">
        <v>40884</v>
      </c>
      <c r="B5558" s="195">
        <v>1261.01</v>
      </c>
      <c r="C5558" s="196">
        <f t="shared" si="172"/>
        <v>1.0020183238376759</v>
      </c>
      <c r="D5558" s="198">
        <f t="shared" si="173"/>
        <v>2.0183238376758617E-3</v>
      </c>
    </row>
    <row r="5559" spans="1:4" outlineLevel="1" x14ac:dyDescent="0.25">
      <c r="A5559" s="194">
        <v>40885</v>
      </c>
      <c r="B5559" s="195">
        <v>1234.3499999999999</v>
      </c>
      <c r="C5559" s="196">
        <f t="shared" si="172"/>
        <v>0.97885821682619478</v>
      </c>
      <c r="D5559" s="198">
        <f t="shared" si="173"/>
        <v>-2.1141783173805218E-2</v>
      </c>
    </row>
    <row r="5560" spans="1:4" outlineLevel="1" x14ac:dyDescent="0.25">
      <c r="A5560" s="194">
        <v>40886</v>
      </c>
      <c r="B5560" s="195">
        <v>1255.19</v>
      </c>
      <c r="C5560" s="196">
        <f t="shared" si="172"/>
        <v>1.0168833799165553</v>
      </c>
      <c r="D5560" s="198">
        <f t="shared" si="173"/>
        <v>1.6883379916555308E-2</v>
      </c>
    </row>
    <row r="5561" spans="1:4" outlineLevel="1" x14ac:dyDescent="0.25">
      <c r="A5561" s="194">
        <v>40889</v>
      </c>
      <c r="B5561" s="195">
        <v>1236.47</v>
      </c>
      <c r="C5561" s="196">
        <f t="shared" si="172"/>
        <v>0.98508592324667976</v>
      </c>
      <c r="D5561" s="198">
        <f t="shared" si="173"/>
        <v>-1.4914076753320238E-2</v>
      </c>
    </row>
    <row r="5562" spans="1:4" outlineLevel="1" x14ac:dyDescent="0.25">
      <c r="A5562" s="194">
        <v>40890</v>
      </c>
      <c r="B5562" s="195">
        <v>1225.73</v>
      </c>
      <c r="C5562" s="196">
        <f t="shared" si="172"/>
        <v>0.99131398254708969</v>
      </c>
      <c r="D5562" s="198">
        <f t="shared" si="173"/>
        <v>-8.6860174529103107E-3</v>
      </c>
    </row>
    <row r="5563" spans="1:4" outlineLevel="1" x14ac:dyDescent="0.25">
      <c r="A5563" s="194">
        <v>40891</v>
      </c>
      <c r="B5563" s="195">
        <v>1211.82</v>
      </c>
      <c r="C5563" s="196">
        <f t="shared" si="172"/>
        <v>0.98865166064304533</v>
      </c>
      <c r="D5563" s="198">
        <f t="shared" si="173"/>
        <v>-1.1348339356954673E-2</v>
      </c>
    </row>
    <row r="5564" spans="1:4" outlineLevel="1" x14ac:dyDescent="0.25">
      <c r="A5564" s="194">
        <v>40892</v>
      </c>
      <c r="B5564" s="195">
        <v>1215.75</v>
      </c>
      <c r="C5564" s="196">
        <f t="shared" si="172"/>
        <v>1.003243055899391</v>
      </c>
      <c r="D5564" s="198">
        <f t="shared" si="173"/>
        <v>3.2430558993910008E-3</v>
      </c>
    </row>
    <row r="5565" spans="1:4" outlineLevel="1" x14ac:dyDescent="0.25">
      <c r="A5565" s="194">
        <v>40893</v>
      </c>
      <c r="B5565" s="195">
        <v>1219.6600000000001</v>
      </c>
      <c r="C5565" s="196">
        <f t="shared" si="172"/>
        <v>1.0032161217355542</v>
      </c>
      <c r="D5565" s="198">
        <f t="shared" si="173"/>
        <v>3.2161217355541893E-3</v>
      </c>
    </row>
    <row r="5566" spans="1:4" outlineLevel="1" x14ac:dyDescent="0.25">
      <c r="A5566" s="194">
        <v>40896</v>
      </c>
      <c r="B5566" s="195">
        <v>1205.3499999999999</v>
      </c>
      <c r="C5566" s="196">
        <f t="shared" si="172"/>
        <v>0.9882672220126919</v>
      </c>
      <c r="D5566" s="198">
        <f t="shared" si="173"/>
        <v>-1.1732777987308096E-2</v>
      </c>
    </row>
    <row r="5567" spans="1:4" outlineLevel="1" x14ac:dyDescent="0.25">
      <c r="A5567" s="194">
        <v>40897</v>
      </c>
      <c r="B5567" s="195">
        <v>1241.3</v>
      </c>
      <c r="C5567" s="196">
        <f t="shared" si="172"/>
        <v>1.0298253619280706</v>
      </c>
      <c r="D5567" s="198">
        <f t="shared" si="173"/>
        <v>2.9825361928070615E-2</v>
      </c>
    </row>
    <row r="5568" spans="1:4" outlineLevel="1" x14ac:dyDescent="0.25">
      <c r="A5568" s="194">
        <v>40898</v>
      </c>
      <c r="B5568" s="195">
        <v>1243.72</v>
      </c>
      <c r="C5568" s="196">
        <f t="shared" si="172"/>
        <v>1.0019495690002418</v>
      </c>
      <c r="D5568" s="198">
        <f t="shared" si="173"/>
        <v>1.9495690002417909E-3</v>
      </c>
    </row>
    <row r="5569" spans="1:4" outlineLevel="1" x14ac:dyDescent="0.25">
      <c r="A5569" s="194">
        <v>40899</v>
      </c>
      <c r="B5569" s="195">
        <v>1254</v>
      </c>
      <c r="C5569" s="196">
        <f t="shared" si="172"/>
        <v>1.0082655260026372</v>
      </c>
      <c r="D5569" s="198">
        <f t="shared" si="173"/>
        <v>8.2655260026371913E-3</v>
      </c>
    </row>
    <row r="5570" spans="1:4" outlineLevel="1" x14ac:dyDescent="0.25">
      <c r="A5570" s="194">
        <v>40900</v>
      </c>
      <c r="B5570" s="195">
        <v>1265.33</v>
      </c>
      <c r="C5570" s="196">
        <f t="shared" si="172"/>
        <v>1.0090350877192982</v>
      </c>
      <c r="D5570" s="198">
        <f t="shared" si="173"/>
        <v>9.0350877192981738E-3</v>
      </c>
    </row>
    <row r="5571" spans="1:4" outlineLevel="1" x14ac:dyDescent="0.25">
      <c r="A5571" s="194">
        <v>40904</v>
      </c>
      <c r="B5571" s="195">
        <v>1265.43</v>
      </c>
      <c r="C5571" s="196">
        <f t="shared" si="172"/>
        <v>1.0000790307666776</v>
      </c>
      <c r="D5571" s="198">
        <f t="shared" si="173"/>
        <v>7.9030766677590236E-5</v>
      </c>
    </row>
    <row r="5572" spans="1:4" outlineLevel="1" x14ac:dyDescent="0.25">
      <c r="A5572" s="194">
        <v>40905</v>
      </c>
      <c r="B5572" s="195">
        <v>1249.6400000000001</v>
      </c>
      <c r="C5572" s="196">
        <f t="shared" si="172"/>
        <v>0.98752202808531486</v>
      </c>
      <c r="D5572" s="198">
        <f t="shared" si="173"/>
        <v>-1.2477971914685138E-2</v>
      </c>
    </row>
    <row r="5573" spans="1:4" outlineLevel="1" x14ac:dyDescent="0.25">
      <c r="A5573" s="194">
        <v>40906</v>
      </c>
      <c r="B5573" s="195">
        <v>1263.02</v>
      </c>
      <c r="C5573" s="196">
        <f t="shared" si="172"/>
        <v>1.0107070836400882</v>
      </c>
      <c r="D5573" s="198">
        <f t="shared" si="173"/>
        <v>1.0707083640088211E-2</v>
      </c>
    </row>
    <row r="5574" spans="1:4" outlineLevel="1" x14ac:dyDescent="0.25">
      <c r="A5574" s="194">
        <v>40907</v>
      </c>
      <c r="B5574" s="195">
        <v>1257.5999999999999</v>
      </c>
      <c r="C5574" s="196">
        <f t="shared" si="172"/>
        <v>0.99570869819955343</v>
      </c>
      <c r="D5574" s="198">
        <f t="shared" si="173"/>
        <v>-4.2913018004465675E-3</v>
      </c>
    </row>
    <row r="5575" spans="1:4" outlineLevel="1" x14ac:dyDescent="0.25">
      <c r="A5575" s="194">
        <v>40911</v>
      </c>
      <c r="B5575" s="195">
        <v>1277.06</v>
      </c>
      <c r="C5575" s="196">
        <f t="shared" si="172"/>
        <v>1.0154739185750636</v>
      </c>
      <c r="D5575" s="198">
        <f t="shared" si="173"/>
        <v>1.5473918575063639E-2</v>
      </c>
    </row>
    <row r="5576" spans="1:4" outlineLevel="1" x14ac:dyDescent="0.25">
      <c r="A5576" s="194">
        <v>40912</v>
      </c>
      <c r="B5576" s="195">
        <v>1277.3</v>
      </c>
      <c r="C5576" s="196">
        <f t="shared" si="172"/>
        <v>1.0001879316555213</v>
      </c>
      <c r="D5576" s="198">
        <f t="shared" si="173"/>
        <v>1.8793165552133395E-4</v>
      </c>
    </row>
    <row r="5577" spans="1:4" outlineLevel="1" x14ac:dyDescent="0.25">
      <c r="A5577" s="194">
        <v>40913</v>
      </c>
      <c r="B5577" s="195">
        <v>1281.06</v>
      </c>
      <c r="C5577" s="196">
        <f t="shared" si="172"/>
        <v>1.0029437093869882</v>
      </c>
      <c r="D5577" s="198">
        <f t="shared" si="173"/>
        <v>2.9437093869881803E-3</v>
      </c>
    </row>
    <row r="5578" spans="1:4" outlineLevel="1" x14ac:dyDescent="0.25">
      <c r="A5578" s="194">
        <v>40914</v>
      </c>
      <c r="B5578" s="195">
        <v>1277.81</v>
      </c>
      <c r="C5578" s="196">
        <f t="shared" si="172"/>
        <v>0.99746303842130735</v>
      </c>
      <c r="D5578" s="198">
        <f t="shared" si="173"/>
        <v>-2.5369615786926536E-3</v>
      </c>
    </row>
    <row r="5579" spans="1:4" outlineLevel="1" x14ac:dyDescent="0.25">
      <c r="A5579" s="194">
        <v>40917</v>
      </c>
      <c r="B5579" s="195">
        <v>1280.7</v>
      </c>
      <c r="C5579" s="196">
        <f t="shared" si="172"/>
        <v>1.0022616820967125</v>
      </c>
      <c r="D5579" s="198">
        <f t="shared" si="173"/>
        <v>2.261682096712514E-3</v>
      </c>
    </row>
    <row r="5580" spans="1:4" outlineLevel="1" x14ac:dyDescent="0.25">
      <c r="A5580" s="194">
        <v>40918</v>
      </c>
      <c r="B5580" s="195">
        <v>1292.08</v>
      </c>
      <c r="C5580" s="196">
        <f t="shared" si="172"/>
        <v>1.008885765596939</v>
      </c>
      <c r="D5580" s="198">
        <f t="shared" si="173"/>
        <v>8.8857655969389882E-3</v>
      </c>
    </row>
    <row r="5581" spans="1:4" outlineLevel="1" x14ac:dyDescent="0.25">
      <c r="A5581" s="194">
        <v>40919</v>
      </c>
      <c r="B5581" s="195">
        <v>1292.48</v>
      </c>
      <c r="C5581" s="196">
        <f t="shared" si="172"/>
        <v>1.0003095783542815</v>
      </c>
      <c r="D5581" s="198">
        <f t="shared" si="173"/>
        <v>3.0957835428147007E-4</v>
      </c>
    </row>
    <row r="5582" spans="1:4" outlineLevel="1" x14ac:dyDescent="0.25">
      <c r="A5582" s="194">
        <v>40920</v>
      </c>
      <c r="B5582" s="195">
        <v>1295.5</v>
      </c>
      <c r="C5582" s="196">
        <f t="shared" si="172"/>
        <v>1.0023365932161425</v>
      </c>
      <c r="D5582" s="198">
        <f t="shared" si="173"/>
        <v>2.3365932161425462E-3</v>
      </c>
    </row>
    <row r="5583" spans="1:4" outlineLevel="1" x14ac:dyDescent="0.25">
      <c r="A5583" s="194">
        <v>40921</v>
      </c>
      <c r="B5583" s="195">
        <v>1289.0899999999999</v>
      </c>
      <c r="C5583" s="196">
        <f t="shared" si="172"/>
        <v>0.99505210343496708</v>
      </c>
      <c r="D5583" s="198">
        <f t="shared" si="173"/>
        <v>-4.9478965650329165E-3</v>
      </c>
    </row>
    <row r="5584" spans="1:4" outlineLevel="1" x14ac:dyDescent="0.25">
      <c r="A5584" s="194">
        <v>40925</v>
      </c>
      <c r="B5584" s="195">
        <v>1293.67</v>
      </c>
      <c r="C5584" s="196">
        <f t="shared" si="172"/>
        <v>1.0035528939018998</v>
      </c>
      <c r="D5584" s="198">
        <f t="shared" si="173"/>
        <v>3.552893901899834E-3</v>
      </c>
    </row>
    <row r="5585" spans="1:4" outlineLevel="1" x14ac:dyDescent="0.25">
      <c r="A5585" s="194">
        <v>40926</v>
      </c>
      <c r="B5585" s="195">
        <v>1308.04</v>
      </c>
      <c r="C5585" s="196">
        <f t="shared" si="172"/>
        <v>1.0111079332441812</v>
      </c>
      <c r="D5585" s="198">
        <f t="shared" si="173"/>
        <v>1.1107933244181245E-2</v>
      </c>
    </row>
    <row r="5586" spans="1:4" outlineLevel="1" x14ac:dyDescent="0.25">
      <c r="A5586" s="194">
        <v>40927</v>
      </c>
      <c r="B5586" s="195">
        <v>1314.5</v>
      </c>
      <c r="C5586" s="196">
        <f t="shared" si="172"/>
        <v>1.0049386868903092</v>
      </c>
      <c r="D5586" s="198">
        <f t="shared" si="173"/>
        <v>4.9386868903091852E-3</v>
      </c>
    </row>
    <row r="5587" spans="1:4" outlineLevel="1" x14ac:dyDescent="0.25">
      <c r="A5587" s="194">
        <v>40928</v>
      </c>
      <c r="B5587" s="195">
        <v>1315.38</v>
      </c>
      <c r="C5587" s="196">
        <f t="shared" si="172"/>
        <v>1.0006694560669458</v>
      </c>
      <c r="D5587" s="198">
        <f t="shared" si="173"/>
        <v>6.6945606694579496E-4</v>
      </c>
    </row>
    <row r="5588" spans="1:4" outlineLevel="1" x14ac:dyDescent="0.25">
      <c r="A5588" s="194">
        <v>40931</v>
      </c>
      <c r="B5588" s="195">
        <v>1316</v>
      </c>
      <c r="C5588" s="196">
        <f t="shared" si="172"/>
        <v>1.0004713466830877</v>
      </c>
      <c r="D5588" s="198">
        <f t="shared" si="173"/>
        <v>4.7134668308768113E-4</v>
      </c>
    </row>
    <row r="5589" spans="1:4" outlineLevel="1" x14ac:dyDescent="0.25">
      <c r="A5589" s="194">
        <v>40932</v>
      </c>
      <c r="B5589" s="195">
        <v>1314.65</v>
      </c>
      <c r="C5589" s="196">
        <f t="shared" si="172"/>
        <v>0.99897416413373863</v>
      </c>
      <c r="D5589" s="198">
        <f t="shared" si="173"/>
        <v>-1.0258358662613709E-3</v>
      </c>
    </row>
    <row r="5590" spans="1:4" outlineLevel="1" x14ac:dyDescent="0.25">
      <c r="A5590" s="194">
        <v>40933</v>
      </c>
      <c r="B5590" s="195">
        <v>1326.06</v>
      </c>
      <c r="C5590" s="196">
        <f t="shared" si="172"/>
        <v>1.0086791161145552</v>
      </c>
      <c r="D5590" s="198">
        <f t="shared" si="173"/>
        <v>8.6791161145551854E-3</v>
      </c>
    </row>
    <row r="5591" spans="1:4" outlineLevel="1" x14ac:dyDescent="0.25">
      <c r="A5591" s="194">
        <v>40934</v>
      </c>
      <c r="B5591" s="195">
        <v>1318.43</v>
      </c>
      <c r="C5591" s="196">
        <f t="shared" si="172"/>
        <v>0.99424611254392725</v>
      </c>
      <c r="D5591" s="198">
        <f t="shared" si="173"/>
        <v>-5.7538874560727482E-3</v>
      </c>
    </row>
    <row r="5592" spans="1:4" outlineLevel="1" x14ac:dyDescent="0.25">
      <c r="A5592" s="194">
        <v>40935</v>
      </c>
      <c r="B5592" s="195">
        <v>1316.33</v>
      </c>
      <c r="C5592" s="196">
        <f t="shared" si="172"/>
        <v>0.99840719643818776</v>
      </c>
      <c r="D5592" s="198">
        <f t="shared" si="173"/>
        <v>-1.5928035618122394E-3</v>
      </c>
    </row>
    <row r="5593" spans="1:4" outlineLevel="1" x14ac:dyDescent="0.25">
      <c r="A5593" s="194">
        <v>40938</v>
      </c>
      <c r="B5593" s="195">
        <v>1313.01</v>
      </c>
      <c r="C5593" s="196">
        <f t="shared" si="172"/>
        <v>0.99747783610492813</v>
      </c>
      <c r="D5593" s="198">
        <f t="shared" si="173"/>
        <v>-2.5221638950718717E-3</v>
      </c>
    </row>
    <row r="5594" spans="1:4" outlineLevel="1" x14ac:dyDescent="0.25">
      <c r="A5594" s="194">
        <v>40939</v>
      </c>
      <c r="B5594" s="195">
        <v>1312.41</v>
      </c>
      <c r="C5594" s="196">
        <f t="shared" si="172"/>
        <v>0.99954303470651407</v>
      </c>
      <c r="D5594" s="198">
        <f t="shared" si="173"/>
        <v>-4.5696529348593362E-4</v>
      </c>
    </row>
    <row r="5595" spans="1:4" outlineLevel="1" x14ac:dyDescent="0.25">
      <c r="A5595" s="194">
        <v>40940</v>
      </c>
      <c r="B5595" s="195">
        <v>1324.09</v>
      </c>
      <c r="C5595" s="196">
        <f t="shared" si="172"/>
        <v>1.0088996578813023</v>
      </c>
      <c r="D5595" s="198">
        <f t="shared" si="173"/>
        <v>8.8996578813023142E-3</v>
      </c>
    </row>
    <row r="5596" spans="1:4" outlineLevel="1" x14ac:dyDescent="0.25">
      <c r="A5596" s="194">
        <v>40941</v>
      </c>
      <c r="B5596" s="195">
        <v>1325.54</v>
      </c>
      <c r="C5596" s="196">
        <f t="shared" si="172"/>
        <v>1.0010950917233723</v>
      </c>
      <c r="D5596" s="198">
        <f t="shared" si="173"/>
        <v>1.095091723372299E-3</v>
      </c>
    </row>
    <row r="5597" spans="1:4" outlineLevel="1" x14ac:dyDescent="0.25">
      <c r="A5597" s="194">
        <v>40942</v>
      </c>
      <c r="B5597" s="195">
        <v>1344.9</v>
      </c>
      <c r="C5597" s="196">
        <f t="shared" ref="C5597:C5660" si="174">B5597/B5596</f>
        <v>1.0146053683781706</v>
      </c>
      <c r="D5597" s="198">
        <f t="shared" ref="D5597:D5660" si="175">C5597-1</f>
        <v>1.4605368378170613E-2</v>
      </c>
    </row>
    <row r="5598" spans="1:4" outlineLevel="1" x14ac:dyDescent="0.25">
      <c r="A5598" s="194">
        <v>40945</v>
      </c>
      <c r="B5598" s="195">
        <v>1344.33</v>
      </c>
      <c r="C5598" s="196">
        <f t="shared" si="174"/>
        <v>0.99957617666741005</v>
      </c>
      <c r="D5598" s="198">
        <f t="shared" si="175"/>
        <v>-4.2382333258994542E-4</v>
      </c>
    </row>
    <row r="5599" spans="1:4" outlineLevel="1" x14ac:dyDescent="0.25">
      <c r="A5599" s="194">
        <v>40946</v>
      </c>
      <c r="B5599" s="195">
        <v>1347.05</v>
      </c>
      <c r="C5599" s="196">
        <f t="shared" si="174"/>
        <v>1.0020233127282736</v>
      </c>
      <c r="D5599" s="198">
        <f t="shared" si="175"/>
        <v>2.0233127282736074E-3</v>
      </c>
    </row>
    <row r="5600" spans="1:4" outlineLevel="1" x14ac:dyDescent="0.25">
      <c r="A5600" s="194">
        <v>40947</v>
      </c>
      <c r="B5600" s="195">
        <v>1349.96</v>
      </c>
      <c r="C5600" s="196">
        <f t="shared" si="174"/>
        <v>1.0021602761590143</v>
      </c>
      <c r="D5600" s="198">
        <f t="shared" si="175"/>
        <v>2.1602761590142627E-3</v>
      </c>
    </row>
    <row r="5601" spans="1:4" outlineLevel="1" x14ac:dyDescent="0.25">
      <c r="A5601" s="194">
        <v>40948</v>
      </c>
      <c r="B5601" s="195">
        <v>1351.95</v>
      </c>
      <c r="C5601" s="196">
        <f t="shared" si="174"/>
        <v>1.0014741177516371</v>
      </c>
      <c r="D5601" s="198">
        <f t="shared" si="175"/>
        <v>1.4741177516370829E-3</v>
      </c>
    </row>
    <row r="5602" spans="1:4" outlineLevel="1" x14ac:dyDescent="0.25">
      <c r="A5602" s="194">
        <v>40949</v>
      </c>
      <c r="B5602" s="195">
        <v>1342.64</v>
      </c>
      <c r="C5602" s="196">
        <f t="shared" si="174"/>
        <v>0.99311365065276092</v>
      </c>
      <c r="D5602" s="198">
        <f t="shared" si="175"/>
        <v>-6.8863493472390847E-3</v>
      </c>
    </row>
    <row r="5603" spans="1:4" outlineLevel="1" x14ac:dyDescent="0.25">
      <c r="A5603" s="194">
        <v>40952</v>
      </c>
      <c r="B5603" s="195">
        <v>1351.77</v>
      </c>
      <c r="C5603" s="196">
        <f t="shared" si="174"/>
        <v>1.0068000357504616</v>
      </c>
      <c r="D5603" s="198">
        <f t="shared" si="175"/>
        <v>6.8000357504616193E-3</v>
      </c>
    </row>
    <row r="5604" spans="1:4" outlineLevel="1" x14ac:dyDescent="0.25">
      <c r="A5604" s="194">
        <v>40953</v>
      </c>
      <c r="B5604" s="195">
        <v>1350.5</v>
      </c>
      <c r="C5604" s="196">
        <f t="shared" si="174"/>
        <v>0.99906049105986972</v>
      </c>
      <c r="D5604" s="198">
        <f t="shared" si="175"/>
        <v>-9.3950894013028474E-4</v>
      </c>
    </row>
    <row r="5605" spans="1:4" outlineLevel="1" x14ac:dyDescent="0.25">
      <c r="A5605" s="194">
        <v>40954</v>
      </c>
      <c r="B5605" s="195">
        <v>1343.23</v>
      </c>
      <c r="C5605" s="196">
        <f t="shared" si="174"/>
        <v>0.99461680858941137</v>
      </c>
      <c r="D5605" s="198">
        <f t="shared" si="175"/>
        <v>-5.383191410588628E-3</v>
      </c>
    </row>
    <row r="5606" spans="1:4" outlineLevel="1" x14ac:dyDescent="0.25">
      <c r="A5606" s="194">
        <v>40955</v>
      </c>
      <c r="B5606" s="195">
        <v>1358.04</v>
      </c>
      <c r="C5606" s="196">
        <f t="shared" si="174"/>
        <v>1.0110256620236295</v>
      </c>
      <c r="D5606" s="198">
        <f t="shared" si="175"/>
        <v>1.1025662023629534E-2</v>
      </c>
    </row>
    <row r="5607" spans="1:4" outlineLevel="1" x14ac:dyDescent="0.25">
      <c r="A5607" s="194">
        <v>40956</v>
      </c>
      <c r="B5607" s="195">
        <v>1361.23</v>
      </c>
      <c r="C5607" s="196">
        <f t="shared" si="174"/>
        <v>1.0023489735206621</v>
      </c>
      <c r="D5607" s="198">
        <f t="shared" si="175"/>
        <v>2.348973520662101E-3</v>
      </c>
    </row>
    <row r="5608" spans="1:4" outlineLevel="1" x14ac:dyDescent="0.25">
      <c r="A5608" s="194">
        <v>40960</v>
      </c>
      <c r="B5608" s="195">
        <v>1362.21</v>
      </c>
      <c r="C5608" s="196">
        <f t="shared" si="174"/>
        <v>1.000719937115697</v>
      </c>
      <c r="D5608" s="198">
        <f t="shared" si="175"/>
        <v>7.1993711569695584E-4</v>
      </c>
    </row>
    <row r="5609" spans="1:4" outlineLevel="1" x14ac:dyDescent="0.25">
      <c r="A5609" s="194">
        <v>40961</v>
      </c>
      <c r="B5609" s="195">
        <v>1357.66</v>
      </c>
      <c r="C5609" s="196">
        <f t="shared" si="174"/>
        <v>0.99665983952547699</v>
      </c>
      <c r="D5609" s="198">
        <f t="shared" si="175"/>
        <v>-3.3401604745230129E-3</v>
      </c>
    </row>
    <row r="5610" spans="1:4" outlineLevel="1" x14ac:dyDescent="0.25">
      <c r="A5610" s="194">
        <v>40962</v>
      </c>
      <c r="B5610" s="195">
        <v>1363.46</v>
      </c>
      <c r="C5610" s="196">
        <f t="shared" si="174"/>
        <v>1.0042720563322187</v>
      </c>
      <c r="D5610" s="198">
        <f t="shared" si="175"/>
        <v>4.2720563322187211E-3</v>
      </c>
    </row>
    <row r="5611" spans="1:4" outlineLevel="1" x14ac:dyDescent="0.25">
      <c r="A5611" s="194">
        <v>40963</v>
      </c>
      <c r="B5611" s="195">
        <v>1365.74</v>
      </c>
      <c r="C5611" s="196">
        <f t="shared" si="174"/>
        <v>1.0016722162733047</v>
      </c>
      <c r="D5611" s="198">
        <f t="shared" si="175"/>
        <v>1.6722162733047163E-3</v>
      </c>
    </row>
    <row r="5612" spans="1:4" outlineLevel="1" x14ac:dyDescent="0.25">
      <c r="A5612" s="194">
        <v>40966</v>
      </c>
      <c r="B5612" s="195">
        <v>1367.59</v>
      </c>
      <c r="C5612" s="196">
        <f t="shared" si="174"/>
        <v>1.0013545770058723</v>
      </c>
      <c r="D5612" s="198">
        <f t="shared" si="175"/>
        <v>1.3545770058722706E-3</v>
      </c>
    </row>
    <row r="5613" spans="1:4" outlineLevel="1" x14ac:dyDescent="0.25">
      <c r="A5613" s="194">
        <v>40967</v>
      </c>
      <c r="B5613" s="195">
        <v>1372.18</v>
      </c>
      <c r="C5613" s="196">
        <f t="shared" si="174"/>
        <v>1.0033562690572468</v>
      </c>
      <c r="D5613" s="198">
        <f t="shared" si="175"/>
        <v>3.3562690572468412E-3</v>
      </c>
    </row>
    <row r="5614" spans="1:4" outlineLevel="1" x14ac:dyDescent="0.25">
      <c r="A5614" s="194">
        <v>40968</v>
      </c>
      <c r="B5614" s="195">
        <v>1365.68</v>
      </c>
      <c r="C5614" s="196">
        <f t="shared" si="174"/>
        <v>0.99526301214126423</v>
      </c>
      <c r="D5614" s="198">
        <f t="shared" si="175"/>
        <v>-4.736987858735775E-3</v>
      </c>
    </row>
    <row r="5615" spans="1:4" outlineLevel="1" x14ac:dyDescent="0.25">
      <c r="A5615" s="194">
        <v>40969</v>
      </c>
      <c r="B5615" s="195">
        <v>1374.09</v>
      </c>
      <c r="C5615" s="196">
        <f t="shared" si="174"/>
        <v>1.0061581043875578</v>
      </c>
      <c r="D5615" s="198">
        <f t="shared" si="175"/>
        <v>6.1581043875578168E-3</v>
      </c>
    </row>
    <row r="5616" spans="1:4" outlineLevel="1" x14ac:dyDescent="0.25">
      <c r="A5616" s="194">
        <v>40970</v>
      </c>
      <c r="B5616" s="195">
        <v>1369.63</v>
      </c>
      <c r="C5616" s="196">
        <f t="shared" si="174"/>
        <v>0.9967542155171788</v>
      </c>
      <c r="D5616" s="198">
        <f t="shared" si="175"/>
        <v>-3.2457844828212012E-3</v>
      </c>
    </row>
    <row r="5617" spans="1:4" outlineLevel="1" x14ac:dyDescent="0.25">
      <c r="A5617" s="194">
        <v>40973</v>
      </c>
      <c r="B5617" s="195">
        <v>1364.33</v>
      </c>
      <c r="C5617" s="196">
        <f t="shared" si="174"/>
        <v>0.99613034177113513</v>
      </c>
      <c r="D5617" s="198">
        <f t="shared" si="175"/>
        <v>-3.8696582288648695E-3</v>
      </c>
    </row>
    <row r="5618" spans="1:4" outlineLevel="1" x14ac:dyDescent="0.25">
      <c r="A5618" s="194">
        <v>40974</v>
      </c>
      <c r="B5618" s="195">
        <v>1343.36</v>
      </c>
      <c r="C5618" s="196">
        <f t="shared" si="174"/>
        <v>0.9846298182990918</v>
      </c>
      <c r="D5618" s="198">
        <f t="shared" si="175"/>
        <v>-1.5370181700908203E-2</v>
      </c>
    </row>
    <row r="5619" spans="1:4" outlineLevel="1" x14ac:dyDescent="0.25">
      <c r="A5619" s="194">
        <v>40975</v>
      </c>
      <c r="B5619" s="195">
        <v>1352.63</v>
      </c>
      <c r="C5619" s="196">
        <f t="shared" si="174"/>
        <v>1.0069006074321107</v>
      </c>
      <c r="D5619" s="198">
        <f t="shared" si="175"/>
        <v>6.9006074321107391E-3</v>
      </c>
    </row>
    <row r="5620" spans="1:4" outlineLevel="1" x14ac:dyDescent="0.25">
      <c r="A5620" s="194">
        <v>40976</v>
      </c>
      <c r="B5620" s="195">
        <v>1365.91</v>
      </c>
      <c r="C5620" s="196">
        <f t="shared" si="174"/>
        <v>1.0098179102932805</v>
      </c>
      <c r="D5620" s="198">
        <f t="shared" si="175"/>
        <v>9.8179102932804962E-3</v>
      </c>
    </row>
    <row r="5621" spans="1:4" outlineLevel="1" x14ac:dyDescent="0.25">
      <c r="A5621" s="194">
        <v>40977</v>
      </c>
      <c r="B5621" s="195">
        <v>1370.87</v>
      </c>
      <c r="C5621" s="196">
        <f t="shared" si="174"/>
        <v>1.0036312787811787</v>
      </c>
      <c r="D5621" s="198">
        <f t="shared" si="175"/>
        <v>3.6312787811787484E-3</v>
      </c>
    </row>
    <row r="5622" spans="1:4" outlineLevel="1" x14ac:dyDescent="0.25">
      <c r="A5622" s="194">
        <v>40980</v>
      </c>
      <c r="B5622" s="195">
        <v>1371.09</v>
      </c>
      <c r="C5622" s="196">
        <f t="shared" si="174"/>
        <v>1.0001604820296601</v>
      </c>
      <c r="D5622" s="198">
        <f t="shared" si="175"/>
        <v>1.6048202966012504E-4</v>
      </c>
    </row>
    <row r="5623" spans="1:4" outlineLevel="1" x14ac:dyDescent="0.25">
      <c r="A5623" s="194">
        <v>40981</v>
      </c>
      <c r="B5623" s="195">
        <v>1395.95</v>
      </c>
      <c r="C5623" s="196">
        <f t="shared" si="174"/>
        <v>1.0181315595621003</v>
      </c>
      <c r="D5623" s="198">
        <f t="shared" si="175"/>
        <v>1.813155956210033E-2</v>
      </c>
    </row>
    <row r="5624" spans="1:4" outlineLevel="1" x14ac:dyDescent="0.25">
      <c r="A5624" s="194">
        <v>40982</v>
      </c>
      <c r="B5624" s="195">
        <v>1394.28</v>
      </c>
      <c r="C5624" s="196">
        <f t="shared" si="174"/>
        <v>0.99880368208030368</v>
      </c>
      <c r="D5624" s="198">
        <f t="shared" si="175"/>
        <v>-1.1963179196963214E-3</v>
      </c>
    </row>
    <row r="5625" spans="1:4" outlineLevel="1" x14ac:dyDescent="0.25">
      <c r="A5625" s="194">
        <v>40983</v>
      </c>
      <c r="B5625" s="195">
        <v>1402.6</v>
      </c>
      <c r="C5625" s="196">
        <f t="shared" si="174"/>
        <v>1.0059672375706457</v>
      </c>
      <c r="D5625" s="198">
        <f t="shared" si="175"/>
        <v>5.967237570645656E-3</v>
      </c>
    </row>
    <row r="5626" spans="1:4" outlineLevel="1" x14ac:dyDescent="0.25">
      <c r="A5626" s="194">
        <v>40984</v>
      </c>
      <c r="B5626" s="195">
        <v>1404.17</v>
      </c>
      <c r="C5626" s="196">
        <f t="shared" si="174"/>
        <v>1.0011193497789821</v>
      </c>
      <c r="D5626" s="198">
        <f t="shared" si="175"/>
        <v>1.1193497789820928E-3</v>
      </c>
    </row>
    <row r="5627" spans="1:4" outlineLevel="1" x14ac:dyDescent="0.25">
      <c r="A5627" s="194">
        <v>40987</v>
      </c>
      <c r="B5627" s="195">
        <v>1409.75</v>
      </c>
      <c r="C5627" s="196">
        <f t="shared" si="174"/>
        <v>1.0039738778068181</v>
      </c>
      <c r="D5627" s="198">
        <f t="shared" si="175"/>
        <v>3.9738778068181269E-3</v>
      </c>
    </row>
    <row r="5628" spans="1:4" outlineLevel="1" x14ac:dyDescent="0.25">
      <c r="A5628" s="194">
        <v>40988</v>
      </c>
      <c r="B5628" s="195">
        <v>1405.52</v>
      </c>
      <c r="C5628" s="196">
        <f t="shared" si="174"/>
        <v>0.99699946799077854</v>
      </c>
      <c r="D5628" s="198">
        <f t="shared" si="175"/>
        <v>-3.0005320092214571E-3</v>
      </c>
    </row>
    <row r="5629" spans="1:4" outlineLevel="1" x14ac:dyDescent="0.25">
      <c r="A5629" s="194">
        <v>40989</v>
      </c>
      <c r="B5629" s="195">
        <v>1402.89</v>
      </c>
      <c r="C5629" s="196">
        <f t="shared" si="174"/>
        <v>0.99812880642039969</v>
      </c>
      <c r="D5629" s="198">
        <f t="shared" si="175"/>
        <v>-1.8711935796003054E-3</v>
      </c>
    </row>
    <row r="5630" spans="1:4" outlineLevel="1" x14ac:dyDescent="0.25">
      <c r="A5630" s="194">
        <v>40990</v>
      </c>
      <c r="B5630" s="195">
        <v>1392.78</v>
      </c>
      <c r="C5630" s="196">
        <f t="shared" si="174"/>
        <v>0.99279344781130374</v>
      </c>
      <c r="D5630" s="198">
        <f t="shared" si="175"/>
        <v>-7.206552188696258E-3</v>
      </c>
    </row>
    <row r="5631" spans="1:4" outlineLevel="1" x14ac:dyDescent="0.25">
      <c r="A5631" s="194">
        <v>40991</v>
      </c>
      <c r="B5631" s="195">
        <v>1397.11</v>
      </c>
      <c r="C5631" s="196">
        <f t="shared" si="174"/>
        <v>1.0031088901334022</v>
      </c>
      <c r="D5631" s="198">
        <f t="shared" si="175"/>
        <v>3.108890133402209E-3</v>
      </c>
    </row>
    <row r="5632" spans="1:4" outlineLevel="1" x14ac:dyDescent="0.25">
      <c r="A5632" s="194">
        <v>40994</v>
      </c>
      <c r="B5632" s="195">
        <v>1416.51</v>
      </c>
      <c r="C5632" s="196">
        <f t="shared" si="174"/>
        <v>1.0138858071304335</v>
      </c>
      <c r="D5632" s="198">
        <f t="shared" si="175"/>
        <v>1.3885807130433525E-2</v>
      </c>
    </row>
    <row r="5633" spans="1:4" outlineLevel="1" x14ac:dyDescent="0.25">
      <c r="A5633" s="194">
        <v>40995</v>
      </c>
      <c r="B5633" s="195">
        <v>1412.52</v>
      </c>
      <c r="C5633" s="196">
        <f t="shared" si="174"/>
        <v>0.99718321790880404</v>
      </c>
      <c r="D5633" s="198">
        <f t="shared" si="175"/>
        <v>-2.8167820911959573E-3</v>
      </c>
    </row>
    <row r="5634" spans="1:4" outlineLevel="1" x14ac:dyDescent="0.25">
      <c r="A5634" s="194">
        <v>40996</v>
      </c>
      <c r="B5634" s="195">
        <v>1405.54</v>
      </c>
      <c r="C5634" s="196">
        <f t="shared" si="174"/>
        <v>0.99505847704811257</v>
      </c>
      <c r="D5634" s="198">
        <f t="shared" si="175"/>
        <v>-4.9415229518874337E-3</v>
      </c>
    </row>
    <row r="5635" spans="1:4" outlineLevel="1" x14ac:dyDescent="0.25">
      <c r="A5635" s="194">
        <v>40997</v>
      </c>
      <c r="B5635" s="195">
        <v>1403.28</v>
      </c>
      <c r="C5635" s="196">
        <f t="shared" si="174"/>
        <v>0.9983920770664656</v>
      </c>
      <c r="D5635" s="198">
        <f t="shared" si="175"/>
        <v>-1.6079229335344003E-3</v>
      </c>
    </row>
    <row r="5636" spans="1:4" outlineLevel="1" x14ac:dyDescent="0.25">
      <c r="A5636" s="194">
        <v>40998</v>
      </c>
      <c r="B5636" s="195">
        <v>1408.47</v>
      </c>
      <c r="C5636" s="196">
        <f t="shared" si="174"/>
        <v>1.0036984778518898</v>
      </c>
      <c r="D5636" s="198">
        <f t="shared" si="175"/>
        <v>3.6984778518898143E-3</v>
      </c>
    </row>
    <row r="5637" spans="1:4" outlineLevel="1" x14ac:dyDescent="0.25">
      <c r="A5637" s="194">
        <v>41001</v>
      </c>
      <c r="B5637" s="195">
        <v>1419.04</v>
      </c>
      <c r="C5637" s="196">
        <f t="shared" si="174"/>
        <v>1.0075045971870185</v>
      </c>
      <c r="D5637" s="198">
        <f t="shared" si="175"/>
        <v>7.504597187018458E-3</v>
      </c>
    </row>
    <row r="5638" spans="1:4" outlineLevel="1" x14ac:dyDescent="0.25">
      <c r="A5638" s="194">
        <v>41002</v>
      </c>
      <c r="B5638" s="195">
        <v>1413.38</v>
      </c>
      <c r="C5638" s="196">
        <f t="shared" si="174"/>
        <v>0.99601138798060673</v>
      </c>
      <c r="D5638" s="198">
        <f t="shared" si="175"/>
        <v>-3.9886120193932673E-3</v>
      </c>
    </row>
    <row r="5639" spans="1:4" outlineLevel="1" x14ac:dyDescent="0.25">
      <c r="A5639" s="194">
        <v>41003</v>
      </c>
      <c r="B5639" s="195">
        <v>1398.96</v>
      </c>
      <c r="C5639" s="196">
        <f t="shared" si="174"/>
        <v>0.98979750668609989</v>
      </c>
      <c r="D5639" s="198">
        <f t="shared" si="175"/>
        <v>-1.0202493313900107E-2</v>
      </c>
    </row>
    <row r="5640" spans="1:4" outlineLevel="1" x14ac:dyDescent="0.25">
      <c r="A5640" s="194">
        <v>41004</v>
      </c>
      <c r="B5640" s="195">
        <v>1398.08</v>
      </c>
      <c r="C5640" s="196">
        <f t="shared" si="174"/>
        <v>0.99937096128552627</v>
      </c>
      <c r="D5640" s="198">
        <f t="shared" si="175"/>
        <v>-6.2903871447372861E-4</v>
      </c>
    </row>
    <row r="5641" spans="1:4" outlineLevel="1" x14ac:dyDescent="0.25">
      <c r="A5641" s="194">
        <v>41008</v>
      </c>
      <c r="B5641" s="195">
        <v>1382.2</v>
      </c>
      <c r="C5641" s="196">
        <f t="shared" si="174"/>
        <v>0.98864156557564664</v>
      </c>
      <c r="D5641" s="198">
        <f t="shared" si="175"/>
        <v>-1.1358434424353359E-2</v>
      </c>
    </row>
    <row r="5642" spans="1:4" outlineLevel="1" x14ac:dyDescent="0.25">
      <c r="A5642" s="194">
        <v>41009</v>
      </c>
      <c r="B5642" s="195">
        <v>1358.59</v>
      </c>
      <c r="C5642" s="196">
        <f t="shared" si="174"/>
        <v>0.98291853566777587</v>
      </c>
      <c r="D5642" s="198">
        <f t="shared" si="175"/>
        <v>-1.7081464332224128E-2</v>
      </c>
    </row>
    <row r="5643" spans="1:4" outlineLevel="1" x14ac:dyDescent="0.25">
      <c r="A5643" s="194">
        <v>41010</v>
      </c>
      <c r="B5643" s="195">
        <v>1368.71</v>
      </c>
      <c r="C5643" s="196">
        <f t="shared" si="174"/>
        <v>1.0074488992264039</v>
      </c>
      <c r="D5643" s="198">
        <f t="shared" si="175"/>
        <v>7.4488992264039044E-3</v>
      </c>
    </row>
    <row r="5644" spans="1:4" outlineLevel="1" x14ac:dyDescent="0.25">
      <c r="A5644" s="194">
        <v>41011</v>
      </c>
      <c r="B5644" s="195">
        <v>1387.57</v>
      </c>
      <c r="C5644" s="196">
        <f t="shared" si="174"/>
        <v>1.013779398119397</v>
      </c>
      <c r="D5644" s="198">
        <f t="shared" si="175"/>
        <v>1.3779398119396991E-2</v>
      </c>
    </row>
    <row r="5645" spans="1:4" outlineLevel="1" x14ac:dyDescent="0.25">
      <c r="A5645" s="194">
        <v>41012</v>
      </c>
      <c r="B5645" s="195">
        <v>1370.26</v>
      </c>
      <c r="C5645" s="196">
        <f t="shared" si="174"/>
        <v>0.98752495369602977</v>
      </c>
      <c r="D5645" s="198">
        <f t="shared" si="175"/>
        <v>-1.2475046303970228E-2</v>
      </c>
    </row>
    <row r="5646" spans="1:4" outlineLevel="1" x14ac:dyDescent="0.25">
      <c r="A5646" s="194">
        <v>41015</v>
      </c>
      <c r="B5646" s="195">
        <v>1369.57</v>
      </c>
      <c r="C5646" s="196">
        <f t="shared" si="174"/>
        <v>0.99949644592996945</v>
      </c>
      <c r="D5646" s="198">
        <f t="shared" si="175"/>
        <v>-5.0355407003055408E-4</v>
      </c>
    </row>
    <row r="5647" spans="1:4" outlineLevel="1" x14ac:dyDescent="0.25">
      <c r="A5647" s="194">
        <v>41016</v>
      </c>
      <c r="B5647" s="195">
        <v>1390.78</v>
      </c>
      <c r="C5647" s="196">
        <f t="shared" si="174"/>
        <v>1.0154866125864324</v>
      </c>
      <c r="D5647" s="198">
        <f t="shared" si="175"/>
        <v>1.5486612586432358E-2</v>
      </c>
    </row>
    <row r="5648" spans="1:4" outlineLevel="1" x14ac:dyDescent="0.25">
      <c r="A5648" s="194">
        <v>41017</v>
      </c>
      <c r="B5648" s="195">
        <v>1385.14</v>
      </c>
      <c r="C5648" s="196">
        <f t="shared" si="174"/>
        <v>0.99594472166697834</v>
      </c>
      <c r="D5648" s="198">
        <f t="shared" si="175"/>
        <v>-4.0552783330216613E-3</v>
      </c>
    </row>
    <row r="5649" spans="1:4" outlineLevel="1" x14ac:dyDescent="0.25">
      <c r="A5649" s="194">
        <v>41018</v>
      </c>
      <c r="B5649" s="195">
        <v>1376.92</v>
      </c>
      <c r="C5649" s="196">
        <f t="shared" si="174"/>
        <v>0.99406558181844429</v>
      </c>
      <c r="D5649" s="198">
        <f t="shared" si="175"/>
        <v>-5.9344181815557118E-3</v>
      </c>
    </row>
    <row r="5650" spans="1:4" outlineLevel="1" x14ac:dyDescent="0.25">
      <c r="A5650" s="194">
        <v>41019</v>
      </c>
      <c r="B5650" s="195">
        <v>1378.53</v>
      </c>
      <c r="C5650" s="196">
        <f t="shared" si="174"/>
        <v>1.0011692763559248</v>
      </c>
      <c r="D5650" s="198">
        <f t="shared" si="175"/>
        <v>1.1692763559247865E-3</v>
      </c>
    </row>
    <row r="5651" spans="1:4" outlineLevel="1" x14ac:dyDescent="0.25">
      <c r="A5651" s="194">
        <v>41022</v>
      </c>
      <c r="B5651" s="195">
        <v>1366.94</v>
      </c>
      <c r="C5651" s="196">
        <f t="shared" si="174"/>
        <v>0.99159249345317124</v>
      </c>
      <c r="D5651" s="198">
        <f t="shared" si="175"/>
        <v>-8.407506546828758E-3</v>
      </c>
    </row>
    <row r="5652" spans="1:4" outlineLevel="1" x14ac:dyDescent="0.25">
      <c r="A5652" s="194">
        <v>41023</v>
      </c>
      <c r="B5652" s="195">
        <v>1371.97</v>
      </c>
      <c r="C5652" s="196">
        <f t="shared" si="174"/>
        <v>1.0036797518545071</v>
      </c>
      <c r="D5652" s="198">
        <f t="shared" si="175"/>
        <v>3.6797518545070851E-3</v>
      </c>
    </row>
    <row r="5653" spans="1:4" outlineLevel="1" x14ac:dyDescent="0.25">
      <c r="A5653" s="194">
        <v>41024</v>
      </c>
      <c r="B5653" s="195">
        <v>1390.69</v>
      </c>
      <c r="C5653" s="196">
        <f t="shared" si="174"/>
        <v>1.0136446132204058</v>
      </c>
      <c r="D5653" s="198">
        <f t="shared" si="175"/>
        <v>1.3644613220405777E-2</v>
      </c>
    </row>
    <row r="5654" spans="1:4" outlineLevel="1" x14ac:dyDescent="0.25">
      <c r="A5654" s="194">
        <v>41025</v>
      </c>
      <c r="B5654" s="195">
        <v>1399.98</v>
      </c>
      <c r="C5654" s="196">
        <f t="shared" si="174"/>
        <v>1.0066801371980816</v>
      </c>
      <c r="D5654" s="198">
        <f t="shared" si="175"/>
        <v>6.6801371980815816E-3</v>
      </c>
    </row>
    <row r="5655" spans="1:4" outlineLevel="1" x14ac:dyDescent="0.25">
      <c r="A5655" s="194">
        <v>41026</v>
      </c>
      <c r="B5655" s="195">
        <v>1403.36</v>
      </c>
      <c r="C5655" s="196">
        <f t="shared" si="174"/>
        <v>1.0024143202045743</v>
      </c>
      <c r="D5655" s="198">
        <f t="shared" si="175"/>
        <v>2.4143202045743273E-3</v>
      </c>
    </row>
    <row r="5656" spans="1:4" outlineLevel="1" x14ac:dyDescent="0.25">
      <c r="A5656" s="194">
        <v>41029</v>
      </c>
      <c r="B5656" s="195">
        <v>1397.91</v>
      </c>
      <c r="C5656" s="196">
        <f t="shared" si="174"/>
        <v>0.99611646334511472</v>
      </c>
      <c r="D5656" s="198">
        <f t="shared" si="175"/>
        <v>-3.8835366548852779E-3</v>
      </c>
    </row>
    <row r="5657" spans="1:4" outlineLevel="1" x14ac:dyDescent="0.25">
      <c r="A5657" s="194">
        <v>41030</v>
      </c>
      <c r="B5657" s="195">
        <v>1405.82</v>
      </c>
      <c r="C5657" s="196">
        <f t="shared" si="174"/>
        <v>1.0056584472533996</v>
      </c>
      <c r="D5657" s="198">
        <f t="shared" si="175"/>
        <v>5.65844725339959E-3</v>
      </c>
    </row>
    <row r="5658" spans="1:4" outlineLevel="1" x14ac:dyDescent="0.25">
      <c r="A5658" s="194">
        <v>41031</v>
      </c>
      <c r="B5658" s="195">
        <v>1402.31</v>
      </c>
      <c r="C5658" s="196">
        <f t="shared" si="174"/>
        <v>0.99750323654521922</v>
      </c>
      <c r="D5658" s="198">
        <f t="shared" si="175"/>
        <v>-2.4967634547807815E-3</v>
      </c>
    </row>
    <row r="5659" spans="1:4" outlineLevel="1" x14ac:dyDescent="0.25">
      <c r="A5659" s="194">
        <v>41032</v>
      </c>
      <c r="B5659" s="195">
        <v>1391.57</v>
      </c>
      <c r="C5659" s="196">
        <f t="shared" si="174"/>
        <v>0.99234120843465423</v>
      </c>
      <c r="D5659" s="198">
        <f t="shared" si="175"/>
        <v>-7.6587915653457683E-3</v>
      </c>
    </row>
    <row r="5660" spans="1:4" outlineLevel="1" x14ac:dyDescent="0.25">
      <c r="A5660" s="194">
        <v>41033</v>
      </c>
      <c r="B5660" s="195">
        <v>1369.1</v>
      </c>
      <c r="C5660" s="196">
        <f t="shared" si="174"/>
        <v>0.98385277061161136</v>
      </c>
      <c r="D5660" s="198">
        <f t="shared" si="175"/>
        <v>-1.614722938838864E-2</v>
      </c>
    </row>
    <row r="5661" spans="1:4" outlineLevel="1" x14ac:dyDescent="0.25">
      <c r="A5661" s="194">
        <v>41036</v>
      </c>
      <c r="B5661" s="195">
        <v>1369.58</v>
      </c>
      <c r="C5661" s="196">
        <f t="shared" ref="C5661:C5724" si="176">B5661/B5660</f>
        <v>1.0003505952815719</v>
      </c>
      <c r="D5661" s="198">
        <f t="shared" ref="D5661:D5724" si="177">C5661-1</f>
        <v>3.5059528157188602E-4</v>
      </c>
    </row>
    <row r="5662" spans="1:4" outlineLevel="1" x14ac:dyDescent="0.25">
      <c r="A5662" s="194">
        <v>41037</v>
      </c>
      <c r="B5662" s="195">
        <v>1363.72</v>
      </c>
      <c r="C5662" s="196">
        <f t="shared" si="176"/>
        <v>0.99572131602389058</v>
      </c>
      <c r="D5662" s="198">
        <f t="shared" si="177"/>
        <v>-4.2786839761094209E-3</v>
      </c>
    </row>
    <row r="5663" spans="1:4" outlineLevel="1" x14ac:dyDescent="0.25">
      <c r="A5663" s="194">
        <v>41038</v>
      </c>
      <c r="B5663" s="195">
        <v>1354.58</v>
      </c>
      <c r="C5663" s="196">
        <f t="shared" si="176"/>
        <v>0.99329774440500973</v>
      </c>
      <c r="D5663" s="198">
        <f t="shared" si="177"/>
        <v>-6.7022555949902696E-3</v>
      </c>
    </row>
    <row r="5664" spans="1:4" outlineLevel="1" x14ac:dyDescent="0.25">
      <c r="A5664" s="194">
        <v>41039</v>
      </c>
      <c r="B5664" s="195">
        <v>1357.99</v>
      </c>
      <c r="C5664" s="196">
        <f t="shared" si="176"/>
        <v>1.0025173854626528</v>
      </c>
      <c r="D5664" s="198">
        <f t="shared" si="177"/>
        <v>2.5173854626527881E-3</v>
      </c>
    </row>
    <row r="5665" spans="1:4" outlineLevel="1" x14ac:dyDescent="0.25">
      <c r="A5665" s="194">
        <v>41040</v>
      </c>
      <c r="B5665" s="195">
        <v>1353.39</v>
      </c>
      <c r="C5665" s="196">
        <f t="shared" si="176"/>
        <v>0.99661264074109535</v>
      </c>
      <c r="D5665" s="198">
        <f t="shared" si="177"/>
        <v>-3.3873592589046542E-3</v>
      </c>
    </row>
    <row r="5666" spans="1:4" outlineLevel="1" x14ac:dyDescent="0.25">
      <c r="A5666" s="194">
        <v>41043</v>
      </c>
      <c r="B5666" s="195">
        <v>1338.35</v>
      </c>
      <c r="C5666" s="196">
        <f t="shared" si="176"/>
        <v>0.98888716482314765</v>
      </c>
      <c r="D5666" s="198">
        <f t="shared" si="177"/>
        <v>-1.1112835176852354E-2</v>
      </c>
    </row>
    <row r="5667" spans="1:4" outlineLevel="1" x14ac:dyDescent="0.25">
      <c r="A5667" s="194">
        <v>41044</v>
      </c>
      <c r="B5667" s="195">
        <v>1330.66</v>
      </c>
      <c r="C5667" s="196">
        <f t="shared" si="176"/>
        <v>0.99425411887772275</v>
      </c>
      <c r="D5667" s="198">
        <f t="shared" si="177"/>
        <v>-5.7458811222772521E-3</v>
      </c>
    </row>
    <row r="5668" spans="1:4" outlineLevel="1" x14ac:dyDescent="0.25">
      <c r="A5668" s="194">
        <v>41045</v>
      </c>
      <c r="B5668" s="195">
        <v>1324.8</v>
      </c>
      <c r="C5668" s="196">
        <f t="shared" si="176"/>
        <v>0.9955961703214945</v>
      </c>
      <c r="D5668" s="198">
        <f t="shared" si="177"/>
        <v>-4.4038296785054998E-3</v>
      </c>
    </row>
    <row r="5669" spans="1:4" outlineLevel="1" x14ac:dyDescent="0.25">
      <c r="A5669" s="194">
        <v>41046</v>
      </c>
      <c r="B5669" s="195">
        <v>1304.8599999999999</v>
      </c>
      <c r="C5669" s="196">
        <f t="shared" si="176"/>
        <v>0.98494867149758447</v>
      </c>
      <c r="D5669" s="198">
        <f t="shared" si="177"/>
        <v>-1.5051328502415529E-2</v>
      </c>
    </row>
    <row r="5670" spans="1:4" outlineLevel="1" x14ac:dyDescent="0.25">
      <c r="A5670" s="194">
        <v>41047</v>
      </c>
      <c r="B5670" s="195">
        <v>1295.22</v>
      </c>
      <c r="C5670" s="196">
        <f t="shared" si="176"/>
        <v>0.99261223426267964</v>
      </c>
      <c r="D5670" s="198">
        <f t="shared" si="177"/>
        <v>-7.387765737320362E-3</v>
      </c>
    </row>
    <row r="5671" spans="1:4" outlineLevel="1" x14ac:dyDescent="0.25">
      <c r="A5671" s="194">
        <v>41050</v>
      </c>
      <c r="B5671" s="195">
        <v>1315.99</v>
      </c>
      <c r="C5671" s="196">
        <f t="shared" si="176"/>
        <v>1.0160358857954632</v>
      </c>
      <c r="D5671" s="198">
        <f t="shared" si="177"/>
        <v>1.6035885795463223E-2</v>
      </c>
    </row>
    <row r="5672" spans="1:4" outlineLevel="1" x14ac:dyDescent="0.25">
      <c r="A5672" s="194">
        <v>41051</v>
      </c>
      <c r="B5672" s="195">
        <v>1316.63</v>
      </c>
      <c r="C5672" s="196">
        <f t="shared" si="176"/>
        <v>1.0004863258839354</v>
      </c>
      <c r="D5672" s="198">
        <f t="shared" si="177"/>
        <v>4.8632588393537901E-4</v>
      </c>
    </row>
    <row r="5673" spans="1:4" outlineLevel="1" x14ac:dyDescent="0.25">
      <c r="A5673" s="194">
        <v>41052</v>
      </c>
      <c r="B5673" s="195">
        <v>1318.86</v>
      </c>
      <c r="C5673" s="196">
        <f t="shared" si="176"/>
        <v>1.0016937180529077</v>
      </c>
      <c r="D5673" s="198">
        <f t="shared" si="177"/>
        <v>1.6937180529077445E-3</v>
      </c>
    </row>
    <row r="5674" spans="1:4" outlineLevel="1" x14ac:dyDescent="0.25">
      <c r="A5674" s="194">
        <v>41053</v>
      </c>
      <c r="B5674" s="195">
        <v>1320.68</v>
      </c>
      <c r="C5674" s="196">
        <f t="shared" si="176"/>
        <v>1.0013799796794203</v>
      </c>
      <c r="D5674" s="198">
        <f t="shared" si="177"/>
        <v>1.3799796794202734E-3</v>
      </c>
    </row>
    <row r="5675" spans="1:4" outlineLevel="1" x14ac:dyDescent="0.25">
      <c r="A5675" s="194">
        <v>41054</v>
      </c>
      <c r="B5675" s="195">
        <v>1317.82</v>
      </c>
      <c r="C5675" s="196">
        <f t="shared" si="176"/>
        <v>0.99783444892025308</v>
      </c>
      <c r="D5675" s="198">
        <f t="shared" si="177"/>
        <v>-2.1655510797469191E-3</v>
      </c>
    </row>
    <row r="5676" spans="1:4" outlineLevel="1" x14ac:dyDescent="0.25">
      <c r="A5676" s="194">
        <v>41058</v>
      </c>
      <c r="B5676" s="195">
        <v>1332.42</v>
      </c>
      <c r="C5676" s="196">
        <f t="shared" si="176"/>
        <v>1.0110789030368337</v>
      </c>
      <c r="D5676" s="198">
        <f t="shared" si="177"/>
        <v>1.1078903036833676E-2</v>
      </c>
    </row>
    <row r="5677" spans="1:4" outlineLevel="1" x14ac:dyDescent="0.25">
      <c r="A5677" s="194">
        <v>41059</v>
      </c>
      <c r="B5677" s="195">
        <v>1313.32</v>
      </c>
      <c r="C5677" s="196">
        <f t="shared" si="176"/>
        <v>0.98566518064874431</v>
      </c>
      <c r="D5677" s="198">
        <f t="shared" si="177"/>
        <v>-1.433481935125569E-2</v>
      </c>
    </row>
    <row r="5678" spans="1:4" outlineLevel="1" x14ac:dyDescent="0.25">
      <c r="A5678" s="194">
        <v>41060</v>
      </c>
      <c r="B5678" s="195">
        <v>1310.33</v>
      </c>
      <c r="C5678" s="196">
        <f t="shared" si="176"/>
        <v>0.99772332714037704</v>
      </c>
      <c r="D5678" s="198">
        <f t="shared" si="177"/>
        <v>-2.2766728596229635E-3</v>
      </c>
    </row>
    <row r="5679" spans="1:4" outlineLevel="1" x14ac:dyDescent="0.25">
      <c r="A5679" s="194">
        <v>41061</v>
      </c>
      <c r="B5679" s="195">
        <v>1278.04</v>
      </c>
      <c r="C5679" s="196">
        <f t="shared" si="176"/>
        <v>0.97535735272793878</v>
      </c>
      <c r="D5679" s="198">
        <f t="shared" si="177"/>
        <v>-2.4642647272061224E-2</v>
      </c>
    </row>
    <row r="5680" spans="1:4" outlineLevel="1" x14ac:dyDescent="0.25">
      <c r="A5680" s="194">
        <v>41064</v>
      </c>
      <c r="B5680" s="195">
        <v>1278.18</v>
      </c>
      <c r="C5680" s="196">
        <f t="shared" si="176"/>
        <v>1.0001095427373166</v>
      </c>
      <c r="D5680" s="198">
        <f t="shared" si="177"/>
        <v>1.0954273731655917E-4</v>
      </c>
    </row>
    <row r="5681" spans="1:4" outlineLevel="1" x14ac:dyDescent="0.25">
      <c r="A5681" s="194">
        <v>41065</v>
      </c>
      <c r="B5681" s="195">
        <v>1285.5</v>
      </c>
      <c r="C5681" s="196">
        <f t="shared" si="176"/>
        <v>1.0057268929258789</v>
      </c>
      <c r="D5681" s="198">
        <f t="shared" si="177"/>
        <v>5.7268929258789125E-3</v>
      </c>
    </row>
    <row r="5682" spans="1:4" outlineLevel="1" x14ac:dyDescent="0.25">
      <c r="A5682" s="194">
        <v>41066</v>
      </c>
      <c r="B5682" s="195">
        <v>1315.13</v>
      </c>
      <c r="C5682" s="196">
        <f t="shared" si="176"/>
        <v>1.0230493971217427</v>
      </c>
      <c r="D5682" s="198">
        <f t="shared" si="177"/>
        <v>2.3049397121742699E-2</v>
      </c>
    </row>
    <row r="5683" spans="1:4" outlineLevel="1" x14ac:dyDescent="0.25">
      <c r="A5683" s="194">
        <v>41067</v>
      </c>
      <c r="B5683" s="195">
        <v>1314.99</v>
      </c>
      <c r="C5683" s="196">
        <f t="shared" si="176"/>
        <v>0.99989354664557872</v>
      </c>
      <c r="D5683" s="198">
        <f t="shared" si="177"/>
        <v>-1.0645335442127646E-4</v>
      </c>
    </row>
    <row r="5684" spans="1:4" outlineLevel="1" x14ac:dyDescent="0.25">
      <c r="A5684" s="194">
        <v>41068</v>
      </c>
      <c r="B5684" s="195">
        <v>1325.66</v>
      </c>
      <c r="C5684" s="196">
        <f t="shared" si="176"/>
        <v>1.0081141301454764</v>
      </c>
      <c r="D5684" s="198">
        <f t="shared" si="177"/>
        <v>8.1141301454763504E-3</v>
      </c>
    </row>
    <row r="5685" spans="1:4" outlineLevel="1" x14ac:dyDescent="0.25">
      <c r="A5685" s="194">
        <v>41071</v>
      </c>
      <c r="B5685" s="195">
        <v>1308.93</v>
      </c>
      <c r="C5685" s="196">
        <f t="shared" si="176"/>
        <v>0.98737987115851722</v>
      </c>
      <c r="D5685" s="198">
        <f t="shared" si="177"/>
        <v>-1.2620128841482781E-2</v>
      </c>
    </row>
    <row r="5686" spans="1:4" outlineLevel="1" x14ac:dyDescent="0.25">
      <c r="A5686" s="194">
        <v>41072</v>
      </c>
      <c r="B5686" s="195">
        <v>1324.18</v>
      </c>
      <c r="C5686" s="196">
        <f t="shared" si="176"/>
        <v>1.0116507376253887</v>
      </c>
      <c r="D5686" s="198">
        <f t="shared" si="177"/>
        <v>1.1650737625388707E-2</v>
      </c>
    </row>
    <row r="5687" spans="1:4" outlineLevel="1" x14ac:dyDescent="0.25">
      <c r="A5687" s="194">
        <v>41073</v>
      </c>
      <c r="B5687" s="195">
        <v>1314.88</v>
      </c>
      <c r="C5687" s="196">
        <f t="shared" si="176"/>
        <v>0.9929767856333731</v>
      </c>
      <c r="D5687" s="198">
        <f t="shared" si="177"/>
        <v>-7.0232143666268954E-3</v>
      </c>
    </row>
    <row r="5688" spans="1:4" outlineLevel="1" x14ac:dyDescent="0.25">
      <c r="A5688" s="194">
        <v>41074</v>
      </c>
      <c r="B5688" s="195">
        <v>1329.1</v>
      </c>
      <c r="C5688" s="196">
        <f t="shared" si="176"/>
        <v>1.0108146751034313</v>
      </c>
      <c r="D5688" s="198">
        <f t="shared" si="177"/>
        <v>1.0814675103431259E-2</v>
      </c>
    </row>
    <row r="5689" spans="1:4" outlineLevel="1" x14ac:dyDescent="0.25">
      <c r="A5689" s="194">
        <v>41075</v>
      </c>
      <c r="B5689" s="195">
        <v>1342.84</v>
      </c>
      <c r="C5689" s="196">
        <f t="shared" si="176"/>
        <v>1.0103378225867128</v>
      </c>
      <c r="D5689" s="198">
        <f t="shared" si="177"/>
        <v>1.0337822586712786E-2</v>
      </c>
    </row>
    <row r="5690" spans="1:4" outlineLevel="1" x14ac:dyDescent="0.25">
      <c r="A5690" s="194">
        <v>41078</v>
      </c>
      <c r="B5690" s="195">
        <v>1344.78</v>
      </c>
      <c r="C5690" s="196">
        <f t="shared" si="176"/>
        <v>1.0014446992940336</v>
      </c>
      <c r="D5690" s="198">
        <f t="shared" si="177"/>
        <v>1.444699294033569E-3</v>
      </c>
    </row>
    <row r="5691" spans="1:4" outlineLevel="1" x14ac:dyDescent="0.25">
      <c r="A5691" s="194">
        <v>41079</v>
      </c>
      <c r="B5691" s="195">
        <v>1357.98</v>
      </c>
      <c r="C5691" s="196">
        <f t="shared" si="176"/>
        <v>1.0098157319412842</v>
      </c>
      <c r="D5691" s="198">
        <f t="shared" si="177"/>
        <v>9.8157319412841559E-3</v>
      </c>
    </row>
    <row r="5692" spans="1:4" outlineLevel="1" x14ac:dyDescent="0.25">
      <c r="A5692" s="194">
        <v>41080</v>
      </c>
      <c r="B5692" s="195">
        <v>1355.69</v>
      </c>
      <c r="C5692" s="196">
        <f t="shared" si="176"/>
        <v>0.99831367177719854</v>
      </c>
      <c r="D5692" s="198">
        <f t="shared" si="177"/>
        <v>-1.6863282228014587E-3</v>
      </c>
    </row>
    <row r="5693" spans="1:4" outlineLevel="1" x14ac:dyDescent="0.25">
      <c r="A5693" s="194">
        <v>41081</v>
      </c>
      <c r="B5693" s="195">
        <v>1325.51</v>
      </c>
      <c r="C5693" s="196">
        <f t="shared" si="176"/>
        <v>0.97773827349910369</v>
      </c>
      <c r="D5693" s="198">
        <f t="shared" si="177"/>
        <v>-2.2261726500896306E-2</v>
      </c>
    </row>
    <row r="5694" spans="1:4" outlineLevel="1" x14ac:dyDescent="0.25">
      <c r="A5694" s="194">
        <v>41082</v>
      </c>
      <c r="B5694" s="195">
        <v>1335.02</v>
      </c>
      <c r="C5694" s="196">
        <f t="shared" si="176"/>
        <v>1.00717459694759</v>
      </c>
      <c r="D5694" s="198">
        <f t="shared" si="177"/>
        <v>7.1745969475900395E-3</v>
      </c>
    </row>
    <row r="5695" spans="1:4" outlineLevel="1" x14ac:dyDescent="0.25">
      <c r="A5695" s="194">
        <v>41085</v>
      </c>
      <c r="B5695" s="195">
        <v>1313.72</v>
      </c>
      <c r="C5695" s="196">
        <f t="shared" si="176"/>
        <v>0.98404518284370279</v>
      </c>
      <c r="D5695" s="198">
        <f t="shared" si="177"/>
        <v>-1.5954817156297207E-2</v>
      </c>
    </row>
    <row r="5696" spans="1:4" outlineLevel="1" x14ac:dyDescent="0.25">
      <c r="A5696" s="194">
        <v>41086</v>
      </c>
      <c r="B5696" s="195">
        <v>1319.99</v>
      </c>
      <c r="C5696" s="196">
        <f t="shared" si="176"/>
        <v>1.0047727065128034</v>
      </c>
      <c r="D5696" s="198">
        <f t="shared" si="177"/>
        <v>4.7727065128033708E-3</v>
      </c>
    </row>
    <row r="5697" spans="1:4" outlineLevel="1" x14ac:dyDescent="0.25">
      <c r="A5697" s="194">
        <v>41087</v>
      </c>
      <c r="B5697" s="195">
        <v>1331.85</v>
      </c>
      <c r="C5697" s="196">
        <f t="shared" si="176"/>
        <v>1.0089849165523981</v>
      </c>
      <c r="D5697" s="198">
        <f t="shared" si="177"/>
        <v>8.9849165523980812E-3</v>
      </c>
    </row>
    <row r="5698" spans="1:4" outlineLevel="1" x14ac:dyDescent="0.25">
      <c r="A5698" s="194">
        <v>41088</v>
      </c>
      <c r="B5698" s="195">
        <v>1329.04</v>
      </c>
      <c r="C5698" s="196">
        <f t="shared" si="176"/>
        <v>0.9978901527949845</v>
      </c>
      <c r="D5698" s="198">
        <f t="shared" si="177"/>
        <v>-2.1098472050155026E-3</v>
      </c>
    </row>
    <row r="5699" spans="1:4" outlineLevel="1" x14ac:dyDescent="0.25">
      <c r="A5699" s="194">
        <v>41089</v>
      </c>
      <c r="B5699" s="195">
        <v>1362.16</v>
      </c>
      <c r="C5699" s="196">
        <f t="shared" si="176"/>
        <v>1.0249202431830495</v>
      </c>
      <c r="D5699" s="198">
        <f t="shared" si="177"/>
        <v>2.4920243183049529E-2</v>
      </c>
    </row>
    <row r="5700" spans="1:4" outlineLevel="1" x14ac:dyDescent="0.25">
      <c r="A5700" s="194">
        <v>41092</v>
      </c>
      <c r="B5700" s="195">
        <v>1365.51</v>
      </c>
      <c r="C5700" s="196">
        <f t="shared" si="176"/>
        <v>1.0024593293005226</v>
      </c>
      <c r="D5700" s="198">
        <f t="shared" si="177"/>
        <v>2.4593293005226169E-3</v>
      </c>
    </row>
    <row r="5701" spans="1:4" outlineLevel="1" x14ac:dyDescent="0.25">
      <c r="A5701" s="194">
        <v>41093</v>
      </c>
      <c r="B5701" s="195">
        <v>1374.02</v>
      </c>
      <c r="C5701" s="196">
        <f t="shared" si="176"/>
        <v>1.0062321037561057</v>
      </c>
      <c r="D5701" s="198">
        <f t="shared" si="177"/>
        <v>6.2321037561057224E-3</v>
      </c>
    </row>
    <row r="5702" spans="1:4" outlineLevel="1" x14ac:dyDescent="0.25">
      <c r="A5702" s="194">
        <v>41095</v>
      </c>
      <c r="B5702" s="195">
        <v>1367.58</v>
      </c>
      <c r="C5702" s="196">
        <f t="shared" si="176"/>
        <v>0.99531302310010039</v>
      </c>
      <c r="D5702" s="198">
        <f t="shared" si="177"/>
        <v>-4.6869768998996086E-3</v>
      </c>
    </row>
    <row r="5703" spans="1:4" outlineLevel="1" x14ac:dyDescent="0.25">
      <c r="A5703" s="194">
        <v>41096</v>
      </c>
      <c r="B5703" s="195">
        <v>1354.68</v>
      </c>
      <c r="C5703" s="196">
        <f t="shared" si="176"/>
        <v>0.99056727942789458</v>
      </c>
      <c r="D5703" s="198">
        <f t="shared" si="177"/>
        <v>-9.4327205721054241E-3</v>
      </c>
    </row>
    <row r="5704" spans="1:4" outlineLevel="1" x14ac:dyDescent="0.25">
      <c r="A5704" s="194">
        <v>41099</v>
      </c>
      <c r="B5704" s="195">
        <v>1352.46</v>
      </c>
      <c r="C5704" s="196">
        <f t="shared" si="176"/>
        <v>0.99836123660200193</v>
      </c>
      <c r="D5704" s="198">
        <f t="shared" si="177"/>
        <v>-1.6387633979980665E-3</v>
      </c>
    </row>
    <row r="5705" spans="1:4" outlineLevel="1" x14ac:dyDescent="0.25">
      <c r="A5705" s="194">
        <v>41100</v>
      </c>
      <c r="B5705" s="195">
        <v>1341.47</v>
      </c>
      <c r="C5705" s="196">
        <f t="shared" si="176"/>
        <v>0.99187406651583043</v>
      </c>
      <c r="D5705" s="198">
        <f t="shared" si="177"/>
        <v>-8.1259334841695674E-3</v>
      </c>
    </row>
    <row r="5706" spans="1:4" outlineLevel="1" x14ac:dyDescent="0.25">
      <c r="A5706" s="194">
        <v>41101</v>
      </c>
      <c r="B5706" s="195">
        <v>1341.45</v>
      </c>
      <c r="C5706" s="196">
        <f t="shared" si="176"/>
        <v>0.99998509098228061</v>
      </c>
      <c r="D5706" s="198">
        <f t="shared" si="177"/>
        <v>-1.4909017719388906E-5</v>
      </c>
    </row>
    <row r="5707" spans="1:4" outlineLevel="1" x14ac:dyDescent="0.25">
      <c r="A5707" s="194">
        <v>41102</v>
      </c>
      <c r="B5707" s="195">
        <v>1334.76</v>
      </c>
      <c r="C5707" s="196">
        <f t="shared" si="176"/>
        <v>0.99501285921950122</v>
      </c>
      <c r="D5707" s="198">
        <f t="shared" si="177"/>
        <v>-4.9871407804987777E-3</v>
      </c>
    </row>
    <row r="5708" spans="1:4" outlineLevel="1" x14ac:dyDescent="0.25">
      <c r="A5708" s="194">
        <v>41103</v>
      </c>
      <c r="B5708" s="195">
        <v>1356.78</v>
      </c>
      <c r="C5708" s="196">
        <f t="shared" si="176"/>
        <v>1.0164973478378134</v>
      </c>
      <c r="D5708" s="198">
        <f t="shared" si="177"/>
        <v>1.6497347837813425E-2</v>
      </c>
    </row>
    <row r="5709" spans="1:4" outlineLevel="1" x14ac:dyDescent="0.25">
      <c r="A5709" s="194">
        <v>41106</v>
      </c>
      <c r="B5709" s="195">
        <v>1353.64</v>
      </c>
      <c r="C5709" s="196">
        <f t="shared" si="176"/>
        <v>0.99768569701793963</v>
      </c>
      <c r="D5709" s="198">
        <f t="shared" si="177"/>
        <v>-2.3143029820603678E-3</v>
      </c>
    </row>
    <row r="5710" spans="1:4" outlineLevel="1" x14ac:dyDescent="0.25">
      <c r="A5710" s="194">
        <v>41107</v>
      </c>
      <c r="B5710" s="195">
        <v>1363.67</v>
      </c>
      <c r="C5710" s="196">
        <f t="shared" si="176"/>
        <v>1.007409651015041</v>
      </c>
      <c r="D5710" s="198">
        <f t="shared" si="177"/>
        <v>7.4096510150409856E-3</v>
      </c>
    </row>
    <row r="5711" spans="1:4" outlineLevel="1" x14ac:dyDescent="0.25">
      <c r="A5711" s="194">
        <v>41108</v>
      </c>
      <c r="B5711" s="195">
        <v>1372.78</v>
      </c>
      <c r="C5711" s="196">
        <f t="shared" si="176"/>
        <v>1.0066805018809535</v>
      </c>
      <c r="D5711" s="198">
        <f t="shared" si="177"/>
        <v>6.6805018809534822E-3</v>
      </c>
    </row>
    <row r="5712" spans="1:4" outlineLevel="1" x14ac:dyDescent="0.25">
      <c r="A5712" s="194">
        <v>41109</v>
      </c>
      <c r="B5712" s="195">
        <v>1376.51</v>
      </c>
      <c r="C5712" s="196">
        <f t="shared" si="176"/>
        <v>1.0027171141770714</v>
      </c>
      <c r="D5712" s="198">
        <f t="shared" si="177"/>
        <v>2.7171141770714335E-3</v>
      </c>
    </row>
    <row r="5713" spans="1:4" outlineLevel="1" x14ac:dyDescent="0.25">
      <c r="A5713" s="194">
        <v>41110</v>
      </c>
      <c r="B5713" s="195">
        <v>1362.66</v>
      </c>
      <c r="C5713" s="196">
        <f t="shared" si="176"/>
        <v>0.98993832227880663</v>
      </c>
      <c r="D5713" s="198">
        <f t="shared" si="177"/>
        <v>-1.0061677721193374E-2</v>
      </c>
    </row>
    <row r="5714" spans="1:4" outlineLevel="1" x14ac:dyDescent="0.25">
      <c r="A5714" s="194">
        <v>41113</v>
      </c>
      <c r="B5714" s="195">
        <v>1350.52</v>
      </c>
      <c r="C5714" s="196">
        <f t="shared" si="176"/>
        <v>0.99109095445672424</v>
      </c>
      <c r="D5714" s="198">
        <f t="shared" si="177"/>
        <v>-8.909045543275762E-3</v>
      </c>
    </row>
    <row r="5715" spans="1:4" outlineLevel="1" x14ac:dyDescent="0.25">
      <c r="A5715" s="194">
        <v>41114</v>
      </c>
      <c r="B5715" s="195">
        <v>1338.31</v>
      </c>
      <c r="C5715" s="196">
        <f t="shared" si="176"/>
        <v>0.99095903800017771</v>
      </c>
      <c r="D5715" s="198">
        <f t="shared" si="177"/>
        <v>-9.0409619998222945E-3</v>
      </c>
    </row>
    <row r="5716" spans="1:4" outlineLevel="1" x14ac:dyDescent="0.25">
      <c r="A5716" s="194">
        <v>41115</v>
      </c>
      <c r="B5716" s="195">
        <v>1337.89</v>
      </c>
      <c r="C5716" s="196">
        <f t="shared" si="176"/>
        <v>0.99968617136537885</v>
      </c>
      <c r="D5716" s="198">
        <f t="shared" si="177"/>
        <v>-3.138286346211494E-4</v>
      </c>
    </row>
    <row r="5717" spans="1:4" outlineLevel="1" x14ac:dyDescent="0.25">
      <c r="A5717" s="194">
        <v>41116</v>
      </c>
      <c r="B5717" s="195">
        <v>1360.02</v>
      </c>
      <c r="C5717" s="196">
        <f t="shared" si="176"/>
        <v>1.0165409712308187</v>
      </c>
      <c r="D5717" s="198">
        <f t="shared" si="177"/>
        <v>1.6540971230818657E-2</v>
      </c>
    </row>
    <row r="5718" spans="1:4" outlineLevel="1" x14ac:dyDescent="0.25">
      <c r="A5718" s="194">
        <v>41117</v>
      </c>
      <c r="B5718" s="195">
        <v>1385.97</v>
      </c>
      <c r="C5718" s="196">
        <f t="shared" si="176"/>
        <v>1.0190806017558565</v>
      </c>
      <c r="D5718" s="198">
        <f t="shared" si="177"/>
        <v>1.9080601755856463E-2</v>
      </c>
    </row>
    <row r="5719" spans="1:4" outlineLevel="1" x14ac:dyDescent="0.25">
      <c r="A5719" s="194">
        <v>41120</v>
      </c>
      <c r="B5719" s="195">
        <v>1385.3</v>
      </c>
      <c r="C5719" s="196">
        <f t="shared" si="176"/>
        <v>0.99951658405304578</v>
      </c>
      <c r="D5719" s="198">
        <f t="shared" si="177"/>
        <v>-4.834159469542243E-4</v>
      </c>
    </row>
    <row r="5720" spans="1:4" outlineLevel="1" x14ac:dyDescent="0.25">
      <c r="A5720" s="194">
        <v>41121</v>
      </c>
      <c r="B5720" s="195">
        <v>1379.32</v>
      </c>
      <c r="C5720" s="196">
        <f t="shared" si="176"/>
        <v>0.99568324550638854</v>
      </c>
      <c r="D5720" s="198">
        <f t="shared" si="177"/>
        <v>-4.3167544936114632E-3</v>
      </c>
    </row>
    <row r="5721" spans="1:4" outlineLevel="1" x14ac:dyDescent="0.25">
      <c r="A5721" s="194">
        <v>41122</v>
      </c>
      <c r="B5721" s="195">
        <v>1375.32</v>
      </c>
      <c r="C5721" s="196">
        <f t="shared" si="176"/>
        <v>0.99710002029985789</v>
      </c>
      <c r="D5721" s="198">
        <f t="shared" si="177"/>
        <v>-2.8999797001421079E-3</v>
      </c>
    </row>
    <row r="5722" spans="1:4" outlineLevel="1" x14ac:dyDescent="0.25">
      <c r="A5722" s="194">
        <v>41123</v>
      </c>
      <c r="B5722" s="195">
        <v>1365</v>
      </c>
      <c r="C5722" s="196">
        <f t="shared" si="176"/>
        <v>0.99249629177209675</v>
      </c>
      <c r="D5722" s="198">
        <f t="shared" si="177"/>
        <v>-7.5037082279032497E-3</v>
      </c>
    </row>
    <row r="5723" spans="1:4" outlineLevel="1" x14ac:dyDescent="0.25">
      <c r="A5723" s="194">
        <v>41124</v>
      </c>
      <c r="B5723" s="195">
        <v>1390.99</v>
      </c>
      <c r="C5723" s="196">
        <f t="shared" si="176"/>
        <v>1.0190402930402931</v>
      </c>
      <c r="D5723" s="198">
        <f t="shared" si="177"/>
        <v>1.9040293040293088E-2</v>
      </c>
    </row>
    <row r="5724" spans="1:4" outlineLevel="1" x14ac:dyDescent="0.25">
      <c r="A5724" s="194">
        <v>41127</v>
      </c>
      <c r="B5724" s="195">
        <v>1394.23</v>
      </c>
      <c r="C5724" s="196">
        <f t="shared" si="176"/>
        <v>1.0023292762708575</v>
      </c>
      <c r="D5724" s="198">
        <f t="shared" si="177"/>
        <v>2.3292762708575498E-3</v>
      </c>
    </row>
    <row r="5725" spans="1:4" outlineLevel="1" x14ac:dyDescent="0.25">
      <c r="A5725" s="194">
        <v>41128</v>
      </c>
      <c r="B5725" s="195">
        <v>1401.35</v>
      </c>
      <c r="C5725" s="196">
        <f t="shared" ref="C5725:C5777" si="178">B5725/B5724</f>
        <v>1.0051067614382132</v>
      </c>
      <c r="D5725" s="198">
        <f t="shared" ref="D5725:D5777" si="179">C5725-1</f>
        <v>5.1067614382132032E-3</v>
      </c>
    </row>
    <row r="5726" spans="1:4" outlineLevel="1" x14ac:dyDescent="0.25">
      <c r="A5726" s="194">
        <v>41129</v>
      </c>
      <c r="B5726" s="195">
        <v>1402.22</v>
      </c>
      <c r="C5726" s="196">
        <f t="shared" si="178"/>
        <v>1.0006208299140116</v>
      </c>
      <c r="D5726" s="198">
        <f t="shared" si="179"/>
        <v>6.2082991401157805E-4</v>
      </c>
    </row>
    <row r="5727" spans="1:4" outlineLevel="1" x14ac:dyDescent="0.25">
      <c r="A5727" s="194">
        <v>41130</v>
      </c>
      <c r="B5727" s="195">
        <v>1402.8</v>
      </c>
      <c r="C5727" s="196">
        <f t="shared" si="178"/>
        <v>1.0004136298155781</v>
      </c>
      <c r="D5727" s="198">
        <f t="shared" si="179"/>
        <v>4.136298155781315E-4</v>
      </c>
    </row>
    <row r="5728" spans="1:4" outlineLevel="1" x14ac:dyDescent="0.25">
      <c r="A5728" s="194">
        <v>41131</v>
      </c>
      <c r="B5728" s="195">
        <v>1405.87</v>
      </c>
      <c r="C5728" s="196">
        <f t="shared" si="178"/>
        <v>1.0021884801824921</v>
      </c>
      <c r="D5728" s="198">
        <f t="shared" si="179"/>
        <v>2.1884801824920697E-3</v>
      </c>
    </row>
    <row r="5729" spans="1:4" outlineLevel="1" x14ac:dyDescent="0.25">
      <c r="A5729" s="194">
        <v>41134</v>
      </c>
      <c r="B5729" s="195">
        <v>1404.11</v>
      </c>
      <c r="C5729" s="196">
        <f t="shared" si="178"/>
        <v>0.99874810615490761</v>
      </c>
      <c r="D5729" s="198">
        <f t="shared" si="179"/>
        <v>-1.2518938450923889E-3</v>
      </c>
    </row>
    <row r="5730" spans="1:4" outlineLevel="1" x14ac:dyDescent="0.25">
      <c r="A5730" s="194">
        <v>41135</v>
      </c>
      <c r="B5730" s="195">
        <v>1403.93</v>
      </c>
      <c r="C5730" s="196">
        <f t="shared" si="178"/>
        <v>0.99987180491556937</v>
      </c>
      <c r="D5730" s="198">
        <f t="shared" si="179"/>
        <v>-1.2819508443062677E-4</v>
      </c>
    </row>
    <row r="5731" spans="1:4" outlineLevel="1" x14ac:dyDescent="0.25">
      <c r="A5731" s="194">
        <v>41136</v>
      </c>
      <c r="B5731" s="195">
        <v>1405.53</v>
      </c>
      <c r="C5731" s="196">
        <f t="shared" si="178"/>
        <v>1.0011396579601546</v>
      </c>
      <c r="D5731" s="198">
        <f t="shared" si="179"/>
        <v>1.1396579601545831E-3</v>
      </c>
    </row>
    <row r="5732" spans="1:4" outlineLevel="1" x14ac:dyDescent="0.25">
      <c r="A5732" s="194">
        <v>41137</v>
      </c>
      <c r="B5732" s="195">
        <v>1415.51</v>
      </c>
      <c r="C5732" s="196">
        <f t="shared" si="178"/>
        <v>1.0071005243573599</v>
      </c>
      <c r="D5732" s="198">
        <f t="shared" si="179"/>
        <v>7.1005243573598609E-3</v>
      </c>
    </row>
    <row r="5733" spans="1:4" outlineLevel="1" x14ac:dyDescent="0.25">
      <c r="A5733" s="194">
        <v>41138</v>
      </c>
      <c r="B5733" s="195">
        <v>1418.16</v>
      </c>
      <c r="C5733" s="196">
        <f t="shared" si="178"/>
        <v>1.0018721167635694</v>
      </c>
      <c r="D5733" s="198">
        <f t="shared" si="179"/>
        <v>1.8721167635693536E-3</v>
      </c>
    </row>
    <row r="5734" spans="1:4" outlineLevel="1" x14ac:dyDescent="0.25">
      <c r="A5734" s="194">
        <v>41141</v>
      </c>
      <c r="B5734" s="195">
        <v>1418.13</v>
      </c>
      <c r="C5734" s="196">
        <f t="shared" si="178"/>
        <v>0.99997884582839736</v>
      </c>
      <c r="D5734" s="198">
        <f t="shared" si="179"/>
        <v>-2.1154171602644212E-5</v>
      </c>
    </row>
    <row r="5735" spans="1:4" outlineLevel="1" x14ac:dyDescent="0.25">
      <c r="A5735" s="194">
        <v>41142</v>
      </c>
      <c r="B5735" s="195">
        <v>1413.17</v>
      </c>
      <c r="C5735" s="196">
        <f t="shared" si="178"/>
        <v>0.99650243630696755</v>
      </c>
      <c r="D5735" s="198">
        <f t="shared" si="179"/>
        <v>-3.4975636930324461E-3</v>
      </c>
    </row>
    <row r="5736" spans="1:4" outlineLevel="1" x14ac:dyDescent="0.25">
      <c r="A5736" s="194">
        <v>41143</v>
      </c>
      <c r="B5736" s="195">
        <v>1413.49</v>
      </c>
      <c r="C5736" s="196">
        <f t="shared" si="178"/>
        <v>1.0002264412632591</v>
      </c>
      <c r="D5736" s="198">
        <f t="shared" si="179"/>
        <v>2.2644126325910285E-4</v>
      </c>
    </row>
    <row r="5737" spans="1:4" outlineLevel="1" x14ac:dyDescent="0.25">
      <c r="A5737" s="194">
        <v>41144</v>
      </c>
      <c r="B5737" s="195">
        <v>1402.08</v>
      </c>
      <c r="C5737" s="196">
        <f t="shared" si="178"/>
        <v>0.99192778159024819</v>
      </c>
      <c r="D5737" s="198">
        <f t="shared" si="179"/>
        <v>-8.0722184097518079E-3</v>
      </c>
    </row>
    <row r="5738" spans="1:4" outlineLevel="1" x14ac:dyDescent="0.25">
      <c r="A5738" s="194">
        <v>41145</v>
      </c>
      <c r="B5738" s="195">
        <v>1411.13</v>
      </c>
      <c r="C5738" s="196">
        <f t="shared" si="178"/>
        <v>1.0064546958804064</v>
      </c>
      <c r="D5738" s="198">
        <f t="shared" si="179"/>
        <v>6.4546958804063692E-3</v>
      </c>
    </row>
    <row r="5739" spans="1:4" outlineLevel="1" x14ac:dyDescent="0.25">
      <c r="A5739" s="194">
        <v>41148</v>
      </c>
      <c r="B5739" s="195">
        <v>1410.44</v>
      </c>
      <c r="C5739" s="196">
        <f t="shared" si="178"/>
        <v>0.99951103016731269</v>
      </c>
      <c r="D5739" s="198">
        <f t="shared" si="179"/>
        <v>-4.8896983268731375E-4</v>
      </c>
    </row>
    <row r="5740" spans="1:4" outlineLevel="1" x14ac:dyDescent="0.25">
      <c r="A5740" s="194">
        <v>41149</v>
      </c>
      <c r="B5740" s="195">
        <v>1409.3</v>
      </c>
      <c r="C5740" s="196">
        <f t="shared" si="178"/>
        <v>0.99919174158418644</v>
      </c>
      <c r="D5740" s="198">
        <f t="shared" si="179"/>
        <v>-8.082584158135564E-4</v>
      </c>
    </row>
    <row r="5741" spans="1:4" outlineLevel="1" x14ac:dyDescent="0.25">
      <c r="A5741" s="194">
        <v>41150</v>
      </c>
      <c r="B5741" s="195">
        <v>1410.49</v>
      </c>
      <c r="C5741" s="196">
        <f t="shared" si="178"/>
        <v>1.0008443908323281</v>
      </c>
      <c r="D5741" s="198">
        <f t="shared" si="179"/>
        <v>8.4439083232812351E-4</v>
      </c>
    </row>
    <row r="5742" spans="1:4" outlineLevel="1" x14ac:dyDescent="0.25">
      <c r="A5742" s="194">
        <v>41151</v>
      </c>
      <c r="B5742" s="195">
        <v>1399.48</v>
      </c>
      <c r="C5742" s="196">
        <f t="shared" si="178"/>
        <v>0.9921942020149026</v>
      </c>
      <c r="D5742" s="198">
        <f t="shared" si="179"/>
        <v>-7.8057979850973958E-3</v>
      </c>
    </row>
    <row r="5743" spans="1:4" outlineLevel="1" x14ac:dyDescent="0.25">
      <c r="A5743" s="194">
        <v>41152</v>
      </c>
      <c r="B5743" s="195">
        <v>1406.58</v>
      </c>
      <c r="C5743" s="196">
        <f t="shared" si="178"/>
        <v>1.005073312944808</v>
      </c>
      <c r="D5743" s="198">
        <f t="shared" si="179"/>
        <v>5.0733129448079506E-3</v>
      </c>
    </row>
    <row r="5744" spans="1:4" outlineLevel="1" x14ac:dyDescent="0.25">
      <c r="A5744" s="194">
        <v>41156</v>
      </c>
      <c r="B5744" s="195">
        <v>1404.94</v>
      </c>
      <c r="C5744" s="196">
        <f t="shared" si="178"/>
        <v>0.99883405138705239</v>
      </c>
      <c r="D5744" s="198">
        <f t="shared" si="179"/>
        <v>-1.1659486129476093E-3</v>
      </c>
    </row>
    <row r="5745" spans="1:4" outlineLevel="1" x14ac:dyDescent="0.25">
      <c r="A5745" s="194">
        <v>41157</v>
      </c>
      <c r="B5745" s="195">
        <v>1403.44</v>
      </c>
      <c r="C5745" s="196">
        <f t="shared" si="178"/>
        <v>0.99893233874756215</v>
      </c>
      <c r="D5745" s="198">
        <f t="shared" si="179"/>
        <v>-1.0676612524378459E-3</v>
      </c>
    </row>
    <row r="5746" spans="1:4" outlineLevel="1" x14ac:dyDescent="0.25">
      <c r="A5746" s="194">
        <v>41158</v>
      </c>
      <c r="B5746" s="195">
        <v>1432.12</v>
      </c>
      <c r="C5746" s="196">
        <f t="shared" si="178"/>
        <v>1.0204355013395656</v>
      </c>
      <c r="D5746" s="198">
        <f t="shared" si="179"/>
        <v>2.043550133956562E-2</v>
      </c>
    </row>
    <row r="5747" spans="1:4" outlineLevel="1" x14ac:dyDescent="0.25">
      <c r="A5747" s="194">
        <v>41159</v>
      </c>
      <c r="B5747" s="195">
        <v>1437.92</v>
      </c>
      <c r="C5747" s="196">
        <f t="shared" si="178"/>
        <v>1.0040499399491665</v>
      </c>
      <c r="D5747" s="198">
        <f t="shared" si="179"/>
        <v>4.04993994916647E-3</v>
      </c>
    </row>
    <row r="5748" spans="1:4" outlineLevel="1" x14ac:dyDescent="0.25">
      <c r="A5748" s="194">
        <v>41162</v>
      </c>
      <c r="B5748" s="195">
        <v>1429.08</v>
      </c>
      <c r="C5748" s="196">
        <f t="shared" si="178"/>
        <v>0.99385223100033371</v>
      </c>
      <c r="D5748" s="198">
        <f t="shared" si="179"/>
        <v>-6.1477689996662921E-3</v>
      </c>
    </row>
    <row r="5749" spans="1:4" outlineLevel="1" x14ac:dyDescent="0.25">
      <c r="A5749" s="194">
        <v>41163</v>
      </c>
      <c r="B5749" s="195">
        <v>1433.56</v>
      </c>
      <c r="C5749" s="196">
        <f t="shared" si="178"/>
        <v>1.0031348839813026</v>
      </c>
      <c r="D5749" s="198">
        <f t="shared" si="179"/>
        <v>3.134883981302572E-3</v>
      </c>
    </row>
    <row r="5750" spans="1:4" outlineLevel="1" x14ac:dyDescent="0.25">
      <c r="A5750" s="194">
        <v>41164</v>
      </c>
      <c r="B5750" s="195">
        <v>1436.56</v>
      </c>
      <c r="C5750" s="196">
        <f t="shared" si="178"/>
        <v>1.0020926923184241</v>
      </c>
      <c r="D5750" s="198">
        <f t="shared" si="179"/>
        <v>2.0926923184241275E-3</v>
      </c>
    </row>
    <row r="5751" spans="1:4" outlineLevel="1" x14ac:dyDescent="0.25">
      <c r="A5751" s="194">
        <v>41165</v>
      </c>
      <c r="B5751" s="195">
        <v>1459.99</v>
      </c>
      <c r="C5751" s="196">
        <f t="shared" si="178"/>
        <v>1.0163097956228768</v>
      </c>
      <c r="D5751" s="198">
        <f t="shared" si="179"/>
        <v>1.6309795622876821E-2</v>
      </c>
    </row>
    <row r="5752" spans="1:4" outlineLevel="1" x14ac:dyDescent="0.25">
      <c r="A5752" s="194">
        <v>41166</v>
      </c>
      <c r="B5752" s="195">
        <v>1465.77</v>
      </c>
      <c r="C5752" s="196">
        <f t="shared" si="178"/>
        <v>1.0039589312255564</v>
      </c>
      <c r="D5752" s="198">
        <f t="shared" si="179"/>
        <v>3.9589312255563502E-3</v>
      </c>
    </row>
    <row r="5753" spans="1:4" outlineLevel="1" x14ac:dyDescent="0.25">
      <c r="A5753" s="194">
        <v>41169</v>
      </c>
      <c r="B5753" s="195">
        <v>1461.19</v>
      </c>
      <c r="C5753" s="196">
        <f t="shared" si="178"/>
        <v>0.9968753624374902</v>
      </c>
      <c r="D5753" s="198">
        <f t="shared" si="179"/>
        <v>-3.1246375625098022E-3</v>
      </c>
    </row>
    <row r="5754" spans="1:4" outlineLevel="1" x14ac:dyDescent="0.25">
      <c r="A5754" s="194">
        <v>41170</v>
      </c>
      <c r="B5754" s="195">
        <v>1459.32</v>
      </c>
      <c r="C5754" s="196">
        <f t="shared" si="178"/>
        <v>0.99872022118957826</v>
      </c>
      <c r="D5754" s="198">
        <f t="shared" si="179"/>
        <v>-1.2797788104217389E-3</v>
      </c>
    </row>
    <row r="5755" spans="1:4" outlineLevel="1" x14ac:dyDescent="0.25">
      <c r="A5755" s="194">
        <v>41171</v>
      </c>
      <c r="B5755" s="195">
        <v>1461.05</v>
      </c>
      <c r="C5755" s="196">
        <f t="shared" si="178"/>
        <v>1.0011854836499192</v>
      </c>
      <c r="D5755" s="198">
        <f t="shared" si="179"/>
        <v>1.1854836499192167E-3</v>
      </c>
    </row>
    <row r="5756" spans="1:4" outlineLevel="1" x14ac:dyDescent="0.25">
      <c r="A5756" s="194">
        <v>41172</v>
      </c>
      <c r="B5756" s="195">
        <v>1460.26</v>
      </c>
      <c r="C5756" s="196">
        <f t="shared" si="178"/>
        <v>0.99945929297423086</v>
      </c>
      <c r="D5756" s="198">
        <f t="shared" si="179"/>
        <v>-5.4070702576913821E-4</v>
      </c>
    </row>
    <row r="5757" spans="1:4" outlineLevel="1" x14ac:dyDescent="0.25">
      <c r="A5757" s="194">
        <v>41173</v>
      </c>
      <c r="B5757" s="195">
        <v>1460.15</v>
      </c>
      <c r="C5757" s="196">
        <f t="shared" si="178"/>
        <v>0.99992467094900916</v>
      </c>
      <c r="D5757" s="198">
        <f t="shared" si="179"/>
        <v>-7.5329050990835533E-5</v>
      </c>
    </row>
    <row r="5758" spans="1:4" outlineLevel="1" x14ac:dyDescent="0.25">
      <c r="A5758" s="194">
        <v>41176</v>
      </c>
      <c r="B5758" s="195">
        <v>1456.89</v>
      </c>
      <c r="C5758" s="196">
        <f t="shared" si="178"/>
        <v>0.99776735266924632</v>
      </c>
      <c r="D5758" s="198">
        <f t="shared" si="179"/>
        <v>-2.2326473307536787E-3</v>
      </c>
    </row>
    <row r="5759" spans="1:4" outlineLevel="1" x14ac:dyDescent="0.25">
      <c r="A5759" s="194">
        <v>41177</v>
      </c>
      <c r="B5759" s="195">
        <v>1441.59</v>
      </c>
      <c r="C5759" s="196">
        <f t="shared" si="178"/>
        <v>0.98949817762494063</v>
      </c>
      <c r="D5759" s="198">
        <f t="shared" si="179"/>
        <v>-1.0501822375059366E-2</v>
      </c>
    </row>
    <row r="5760" spans="1:4" outlineLevel="1" x14ac:dyDescent="0.25">
      <c r="A5760" s="194">
        <v>41178</v>
      </c>
      <c r="B5760" s="195">
        <v>1433.32</v>
      </c>
      <c r="C5760" s="196">
        <f t="shared" si="178"/>
        <v>0.99426327874083475</v>
      </c>
      <c r="D5760" s="198">
        <f t="shared" si="179"/>
        <v>-5.736721259165245E-3</v>
      </c>
    </row>
    <row r="5761" spans="1:4" outlineLevel="1" x14ac:dyDescent="0.25">
      <c r="A5761" s="194">
        <v>41179</v>
      </c>
      <c r="B5761" s="195">
        <v>1447.15</v>
      </c>
      <c r="C5761" s="196">
        <f t="shared" si="178"/>
        <v>1.0096489269667626</v>
      </c>
      <c r="D5761" s="198">
        <f t="shared" si="179"/>
        <v>9.648926966762561E-3</v>
      </c>
    </row>
    <row r="5762" spans="1:4" outlineLevel="1" x14ac:dyDescent="0.25">
      <c r="A5762" s="194">
        <v>41180</v>
      </c>
      <c r="B5762" s="195">
        <v>1440.67</v>
      </c>
      <c r="C5762" s="196">
        <f t="shared" si="178"/>
        <v>0.99552223335521539</v>
      </c>
      <c r="D5762" s="198">
        <f t="shared" si="179"/>
        <v>-4.4777666447846087E-3</v>
      </c>
    </row>
    <row r="5763" spans="1:4" outlineLevel="1" x14ac:dyDescent="0.25">
      <c r="A5763" s="194">
        <v>41183</v>
      </c>
      <c r="B5763" s="195">
        <v>1444.49</v>
      </c>
      <c r="C5763" s="196">
        <f t="shared" si="178"/>
        <v>1.0026515440732438</v>
      </c>
      <c r="D5763" s="198">
        <f t="shared" si="179"/>
        <v>2.6515440732437501E-3</v>
      </c>
    </row>
    <row r="5764" spans="1:4" outlineLevel="1" x14ac:dyDescent="0.25">
      <c r="A5764" s="194">
        <v>41184</v>
      </c>
      <c r="B5764" s="195">
        <v>1445.75</v>
      </c>
      <c r="C5764" s="196">
        <f t="shared" si="178"/>
        <v>1.0008722801819327</v>
      </c>
      <c r="D5764" s="198">
        <f t="shared" si="179"/>
        <v>8.722801819327497E-4</v>
      </c>
    </row>
    <row r="5765" spans="1:4" outlineLevel="1" x14ac:dyDescent="0.25">
      <c r="A5765" s="194">
        <v>41185</v>
      </c>
      <c r="B5765" s="195">
        <v>1450.99</v>
      </c>
      <c r="C5765" s="196">
        <f t="shared" si="178"/>
        <v>1.0036244163928756</v>
      </c>
      <c r="D5765" s="198">
        <f t="shared" si="179"/>
        <v>3.6244163928755846E-3</v>
      </c>
    </row>
    <row r="5766" spans="1:4" outlineLevel="1" x14ac:dyDescent="0.25">
      <c r="A5766" s="194">
        <v>41186</v>
      </c>
      <c r="B5766" s="195">
        <v>1461.4</v>
      </c>
      <c r="C5766" s="196">
        <f t="shared" si="178"/>
        <v>1.0071744119532182</v>
      </c>
      <c r="D5766" s="198">
        <f t="shared" si="179"/>
        <v>7.1744119532182182E-3</v>
      </c>
    </row>
    <row r="5767" spans="1:4" outlineLevel="1" x14ac:dyDescent="0.25">
      <c r="A5767" s="194">
        <v>41187</v>
      </c>
      <c r="B5767" s="195">
        <v>1460.93</v>
      </c>
      <c r="C5767" s="196">
        <f t="shared" si="178"/>
        <v>0.99967839058437113</v>
      </c>
      <c r="D5767" s="198">
        <f t="shared" si="179"/>
        <v>-3.2160941562886514E-4</v>
      </c>
    </row>
    <row r="5768" spans="1:4" outlineLevel="1" x14ac:dyDescent="0.25">
      <c r="A5768" s="194">
        <v>41190</v>
      </c>
      <c r="B5768" s="195">
        <v>1455.88</v>
      </c>
      <c r="C5768" s="196">
        <f t="shared" si="178"/>
        <v>0.99654329776238426</v>
      </c>
      <c r="D5768" s="198">
        <f t="shared" si="179"/>
        <v>-3.4567022376157386E-3</v>
      </c>
    </row>
    <row r="5769" spans="1:4" outlineLevel="1" x14ac:dyDescent="0.25">
      <c r="A5769" s="194">
        <v>41191</v>
      </c>
      <c r="B5769" s="195">
        <v>1441.48</v>
      </c>
      <c r="C5769" s="196">
        <f t="shared" si="178"/>
        <v>0.99010907492375744</v>
      </c>
      <c r="D5769" s="198">
        <f t="shared" si="179"/>
        <v>-9.8909250762425627E-3</v>
      </c>
    </row>
    <row r="5770" spans="1:4" outlineLevel="1" x14ac:dyDescent="0.25">
      <c r="A5770" s="194">
        <v>41192</v>
      </c>
      <c r="B5770" s="195">
        <v>1432.56</v>
      </c>
      <c r="C5770" s="196">
        <f t="shared" si="178"/>
        <v>0.99381191553125947</v>
      </c>
      <c r="D5770" s="198">
        <f t="shared" si="179"/>
        <v>-6.188084468740529E-3</v>
      </c>
    </row>
    <row r="5771" spans="1:4" outlineLevel="1" x14ac:dyDescent="0.25">
      <c r="A5771" s="194">
        <v>41193</v>
      </c>
      <c r="B5771" s="195">
        <v>1432.84</v>
      </c>
      <c r="C5771" s="196">
        <f t="shared" si="178"/>
        <v>1.0001954542916178</v>
      </c>
      <c r="D5771" s="198">
        <f t="shared" si="179"/>
        <v>1.9545429161782479E-4</v>
      </c>
    </row>
    <row r="5772" spans="1:4" outlineLevel="1" x14ac:dyDescent="0.25">
      <c r="A5772" s="194">
        <v>41194</v>
      </c>
      <c r="B5772" s="195">
        <v>1428.59</v>
      </c>
      <c r="C5772" s="196">
        <f t="shared" si="178"/>
        <v>0.99703386281790007</v>
      </c>
      <c r="D5772" s="198">
        <f t="shared" si="179"/>
        <v>-2.9661371820999261E-3</v>
      </c>
    </row>
    <row r="5773" spans="1:4" outlineLevel="1" x14ac:dyDescent="0.25">
      <c r="A5773" s="194">
        <v>41197</v>
      </c>
      <c r="B5773" s="195">
        <v>1440.13</v>
      </c>
      <c r="C5773" s="196">
        <f t="shared" si="178"/>
        <v>1.0080778949873652</v>
      </c>
      <c r="D5773" s="198">
        <f t="shared" si="179"/>
        <v>8.0778949873652195E-3</v>
      </c>
    </row>
    <row r="5774" spans="1:4" outlineLevel="1" x14ac:dyDescent="0.25">
      <c r="A5774" s="194">
        <v>41198</v>
      </c>
      <c r="B5774" s="195">
        <v>1454.92</v>
      </c>
      <c r="C5774" s="196">
        <f t="shared" si="178"/>
        <v>1.0102699061890246</v>
      </c>
      <c r="D5774" s="198">
        <f t="shared" si="179"/>
        <v>1.0269906189024569E-2</v>
      </c>
    </row>
    <row r="5775" spans="1:4" outlineLevel="1" x14ac:dyDescent="0.25">
      <c r="A5775" s="194">
        <v>41199</v>
      </c>
      <c r="B5775" s="195">
        <v>1460.91</v>
      </c>
      <c r="C5775" s="196">
        <f t="shared" si="178"/>
        <v>1.0041170648557995</v>
      </c>
      <c r="D5775" s="198">
        <f t="shared" si="179"/>
        <v>4.117064855799546E-3</v>
      </c>
    </row>
    <row r="5776" spans="1:4" outlineLevel="1" x14ac:dyDescent="0.25">
      <c r="A5776" s="194">
        <v>41200</v>
      </c>
      <c r="B5776" s="195">
        <v>1457.34</v>
      </c>
      <c r="C5776" s="196">
        <f t="shared" si="178"/>
        <v>0.99755631763763675</v>
      </c>
      <c r="D5776" s="198">
        <f t="shared" si="179"/>
        <v>-2.4436823623632531E-3</v>
      </c>
    </row>
    <row r="5777" spans="1:4" outlineLevel="1" x14ac:dyDescent="0.25">
      <c r="A5777" s="194">
        <v>41201</v>
      </c>
      <c r="B5777" s="195">
        <v>1433.19</v>
      </c>
      <c r="C5777" s="196">
        <f t="shared" si="178"/>
        <v>0.98342871258594433</v>
      </c>
      <c r="D5777" s="198">
        <f t="shared" si="179"/>
        <v>-1.6571287414055669E-2</v>
      </c>
    </row>
  </sheetData>
  <mergeCells count="3">
    <mergeCell ref="E11:H11"/>
    <mergeCell ref="E12:H12"/>
    <mergeCell ref="E13:H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E52"/>
  <sheetViews>
    <sheetView showGridLines="0" workbookViewId="0">
      <selection activeCell="A19" sqref="A19"/>
    </sheetView>
  </sheetViews>
  <sheetFormatPr defaultRowHeight="15" x14ac:dyDescent="0.25"/>
  <cols>
    <col min="1" max="1" width="15" customWidth="1"/>
    <col min="2" max="2" width="10.7109375" bestFit="1" customWidth="1"/>
    <col min="3" max="3" width="5" customWidth="1"/>
    <col min="4" max="4" width="16.28515625" customWidth="1"/>
    <col min="5" max="5" width="9.7109375" customWidth="1"/>
  </cols>
  <sheetData>
    <row r="15" spans="1:5" ht="15.75" thickBot="1" x14ac:dyDescent="0.3">
      <c r="A15" s="8" t="s">
        <v>0</v>
      </c>
      <c r="B15" s="8"/>
      <c r="D15" s="8" t="s">
        <v>1</v>
      </c>
      <c r="E15" s="8"/>
    </row>
    <row r="16" spans="1:5" x14ac:dyDescent="0.25">
      <c r="A16" t="s">
        <v>2</v>
      </c>
      <c r="B16" s="11">
        <v>100</v>
      </c>
      <c r="D16" t="s">
        <v>3</v>
      </c>
      <c r="E16" s="11">
        <f>B19</f>
        <v>121.00000000000001</v>
      </c>
    </row>
    <row r="17" spans="1:5" x14ac:dyDescent="0.25">
      <c r="A17" t="s">
        <v>4</v>
      </c>
      <c r="B17">
        <v>2</v>
      </c>
      <c r="D17" t="s">
        <v>4</v>
      </c>
      <c r="E17">
        <f>B17</f>
        <v>2</v>
      </c>
    </row>
    <row r="18" spans="1:5" x14ac:dyDescent="0.25">
      <c r="A18" t="s">
        <v>5</v>
      </c>
      <c r="B18" s="6">
        <v>0.1</v>
      </c>
      <c r="D18" t="s">
        <v>5</v>
      </c>
      <c r="E18" s="6">
        <f>B18</f>
        <v>0.1</v>
      </c>
    </row>
    <row r="19" spans="1:5" x14ac:dyDescent="0.25">
      <c r="A19" s="21" t="s">
        <v>3</v>
      </c>
      <c r="B19" s="22">
        <f>FV(B18,B17,0,-B16,0)</f>
        <v>121.00000000000001</v>
      </c>
      <c r="C19" s="32"/>
      <c r="D19" s="24" t="s">
        <v>2</v>
      </c>
      <c r="E19" s="22">
        <f>PV(E18,E17,0,-E16,0)</f>
        <v>100</v>
      </c>
    </row>
    <row r="20" spans="1:5" x14ac:dyDescent="0.25">
      <c r="A20" s="125" t="s">
        <v>3</v>
      </c>
      <c r="B20" s="129"/>
      <c r="C20" s="32"/>
      <c r="D20" s="118" t="s">
        <v>2</v>
      </c>
      <c r="E20" s="129"/>
    </row>
    <row r="21" spans="1:5" x14ac:dyDescent="0.25">
      <c r="B21" s="43"/>
      <c r="C21" s="44"/>
      <c r="D21" s="44"/>
      <c r="E21" s="43"/>
    </row>
    <row r="28" spans="1:5" x14ac:dyDescent="0.25">
      <c r="A28" t="s">
        <v>3</v>
      </c>
      <c r="B28" s="11">
        <v>150000</v>
      </c>
    </row>
    <row r="29" spans="1:5" x14ac:dyDescent="0.25">
      <c r="A29" t="s">
        <v>4</v>
      </c>
      <c r="B29">
        <v>17</v>
      </c>
    </row>
    <row r="30" spans="1:5" x14ac:dyDescent="0.25">
      <c r="A30" t="s">
        <v>5</v>
      </c>
      <c r="B30" s="6">
        <v>0.08</v>
      </c>
    </row>
    <row r="31" spans="1:5" x14ac:dyDescent="0.25">
      <c r="A31" s="21" t="s">
        <v>2</v>
      </c>
      <c r="B31" s="23">
        <f>PV(B30,B29,0,B28,0)</f>
        <v>-40540.342716806837</v>
      </c>
    </row>
    <row r="32" spans="1:5" x14ac:dyDescent="0.25">
      <c r="A32" s="125" t="s">
        <v>2</v>
      </c>
      <c r="B32" s="126"/>
    </row>
    <row r="37" spans="1:2" x14ac:dyDescent="0.25">
      <c r="A37" s="14" t="s">
        <v>13</v>
      </c>
      <c r="B37" s="11">
        <v>125.97</v>
      </c>
    </row>
    <row r="38" spans="1:2" x14ac:dyDescent="0.25">
      <c r="A38" s="14" t="s">
        <v>14</v>
      </c>
      <c r="B38">
        <v>-100</v>
      </c>
    </row>
    <row r="39" spans="1:2" x14ac:dyDescent="0.25">
      <c r="A39" s="14" t="s">
        <v>17</v>
      </c>
      <c r="B39">
        <v>0</v>
      </c>
    </row>
    <row r="40" spans="1:2" x14ac:dyDescent="0.25">
      <c r="A40" s="14" t="s">
        <v>15</v>
      </c>
      <c r="B40" s="7">
        <v>3</v>
      </c>
    </row>
    <row r="41" spans="1:2" x14ac:dyDescent="0.25">
      <c r="A41" s="24" t="s">
        <v>16</v>
      </c>
      <c r="B41" s="25">
        <f>RATE(B40,B39,B38,B37,0)</f>
        <v>7.9996570633846534E-2</v>
      </c>
    </row>
    <row r="42" spans="1:2" x14ac:dyDescent="0.25">
      <c r="A42" s="118" t="s">
        <v>16</v>
      </c>
      <c r="B42" s="127"/>
    </row>
    <row r="47" spans="1:2" x14ac:dyDescent="0.25">
      <c r="A47" s="14" t="s">
        <v>13</v>
      </c>
      <c r="B47" s="11">
        <v>2</v>
      </c>
    </row>
    <row r="48" spans="1:2" x14ac:dyDescent="0.25">
      <c r="A48" s="14" t="s">
        <v>14</v>
      </c>
      <c r="B48">
        <v>-1</v>
      </c>
    </row>
    <row r="49" spans="1:2" x14ac:dyDescent="0.25">
      <c r="A49" s="14" t="s">
        <v>17</v>
      </c>
      <c r="B49">
        <v>0</v>
      </c>
    </row>
    <row r="50" spans="1:2" x14ac:dyDescent="0.25">
      <c r="A50" s="14" t="s">
        <v>16</v>
      </c>
      <c r="B50" s="20">
        <v>0.2</v>
      </c>
    </row>
    <row r="51" spans="1:2" x14ac:dyDescent="0.25">
      <c r="A51" s="24" t="s">
        <v>15</v>
      </c>
      <c r="B51" s="26">
        <f>NPER(B50,B49,B48,B47,0)</f>
        <v>3.8017840169239308</v>
      </c>
    </row>
    <row r="52" spans="1:2" x14ac:dyDescent="0.25">
      <c r="A52" s="118" t="s">
        <v>15</v>
      </c>
      <c r="B52" s="128"/>
    </row>
  </sheetData>
  <phoneticPr fontId="6" type="noConversion"/>
  <printOptions horizontalCentered="1" verticalCentered="1" gridLinesSet="0"/>
  <pageMargins left="0.25" right="0.25" top="1" bottom="1" header="0.25" footer="0.25"/>
  <pageSetup scale="15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6:M166"/>
  <sheetViews>
    <sheetView showGridLines="0" topLeftCell="A95" zoomScaleNormal="100" workbookViewId="0">
      <selection activeCell="J119" sqref="J119"/>
    </sheetView>
  </sheetViews>
  <sheetFormatPr defaultRowHeight="15" x14ac:dyDescent="0.25"/>
  <cols>
    <col min="1" max="1" width="19.28515625" customWidth="1"/>
    <col min="2" max="2" width="14" bestFit="1" customWidth="1"/>
    <col min="3" max="3" width="11.7109375" customWidth="1"/>
    <col min="4" max="4" width="12.140625" bestFit="1" customWidth="1"/>
    <col min="5" max="5" width="12" customWidth="1"/>
    <col min="6" max="6" width="10" bestFit="1" customWidth="1"/>
  </cols>
  <sheetData>
    <row r="6" spans="1:2" x14ac:dyDescent="0.25">
      <c r="A6" s="14" t="s">
        <v>14</v>
      </c>
      <c r="B6" s="7">
        <v>0</v>
      </c>
    </row>
    <row r="7" spans="1:2" x14ac:dyDescent="0.25">
      <c r="A7" s="14" t="s">
        <v>17</v>
      </c>
      <c r="B7" s="28">
        <v>-100</v>
      </c>
    </row>
    <row r="8" spans="1:2" x14ac:dyDescent="0.25">
      <c r="A8" s="14" t="s">
        <v>15</v>
      </c>
      <c r="B8" s="27">
        <v>3</v>
      </c>
    </row>
    <row r="9" spans="1:2" x14ac:dyDescent="0.25">
      <c r="A9" s="14" t="s">
        <v>16</v>
      </c>
      <c r="B9" s="29">
        <v>0.1</v>
      </c>
    </row>
    <row r="10" spans="1:2" x14ac:dyDescent="0.25">
      <c r="A10" s="24" t="s">
        <v>18</v>
      </c>
      <c r="B10" s="30">
        <f>FV(B9,B8,B7,B6,0)</f>
        <v>331.0000000000004</v>
      </c>
    </row>
    <row r="11" spans="1:2" x14ac:dyDescent="0.25">
      <c r="A11" s="118" t="s">
        <v>18</v>
      </c>
      <c r="B11" s="130"/>
    </row>
    <row r="18" spans="1:5" x14ac:dyDescent="0.25">
      <c r="A18" s="24" t="s">
        <v>19</v>
      </c>
      <c r="B18" s="31">
        <f>FV(B9,B8,B7,B6,1)</f>
        <v>364.10000000000048</v>
      </c>
      <c r="C18" s="301" t="s">
        <v>20</v>
      </c>
      <c r="D18" s="24" t="s">
        <v>21</v>
      </c>
      <c r="E18" s="14" t="s">
        <v>22</v>
      </c>
    </row>
    <row r="19" spans="1:5" x14ac:dyDescent="0.25">
      <c r="A19" s="118" t="s">
        <v>19</v>
      </c>
      <c r="B19" s="130"/>
      <c r="C19" s="301"/>
      <c r="D19" s="21">
        <f>B10*(1+B9)</f>
        <v>364.10000000000048</v>
      </c>
      <c r="E19" s="125"/>
    </row>
    <row r="34" spans="1:13" x14ac:dyDescent="0.25">
      <c r="A34" s="14" t="s">
        <v>13</v>
      </c>
      <c r="B34" s="7">
        <v>0</v>
      </c>
      <c r="D34" s="14" t="s">
        <v>13</v>
      </c>
      <c r="E34" s="7">
        <v>0</v>
      </c>
    </row>
    <row r="35" spans="1:13" x14ac:dyDescent="0.25">
      <c r="A35" s="14" t="s">
        <v>17</v>
      </c>
      <c r="B35" s="28">
        <v>100</v>
      </c>
      <c r="D35" s="14" t="s">
        <v>17</v>
      </c>
      <c r="E35" s="28">
        <v>100</v>
      </c>
    </row>
    <row r="36" spans="1:13" x14ac:dyDescent="0.25">
      <c r="A36" s="14" t="s">
        <v>15</v>
      </c>
      <c r="B36" s="27">
        <v>3</v>
      </c>
      <c r="D36" s="14" t="s">
        <v>15</v>
      </c>
      <c r="E36" s="36">
        <v>3</v>
      </c>
    </row>
    <row r="37" spans="1:13" x14ac:dyDescent="0.25">
      <c r="A37" s="14" t="s">
        <v>16</v>
      </c>
      <c r="B37" s="29">
        <v>0.1</v>
      </c>
      <c r="D37" s="32" t="s">
        <v>23</v>
      </c>
      <c r="E37" s="34">
        <v>-250</v>
      </c>
    </row>
    <row r="38" spans="1:13" x14ac:dyDescent="0.25">
      <c r="A38" s="24" t="s">
        <v>23</v>
      </c>
      <c r="B38" s="35">
        <f>PV(B37,B36,B35,B34,0)</f>
        <v>-248.68519909842246</v>
      </c>
      <c r="D38" s="24" t="s">
        <v>16</v>
      </c>
      <c r="E38" s="37">
        <f>RATE(E36,E35,E37,E34,0)</f>
        <v>9.7010257404591085E-2</v>
      </c>
      <c r="F38" s="118"/>
      <c r="G38" s="24" t="s">
        <v>29</v>
      </c>
      <c r="H38" s="21"/>
      <c r="I38" s="21"/>
      <c r="J38" s="21"/>
      <c r="K38" s="21"/>
      <c r="L38" s="21"/>
      <c r="M38" s="21"/>
    </row>
    <row r="39" spans="1:13" x14ac:dyDescent="0.25">
      <c r="A39" s="118" t="s">
        <v>23</v>
      </c>
      <c r="B39" s="130"/>
      <c r="C39" s="24" t="s">
        <v>27</v>
      </c>
      <c r="D39" s="24"/>
      <c r="E39" s="30"/>
      <c r="F39" s="21"/>
      <c r="G39" s="21"/>
      <c r="H39" s="21"/>
    </row>
    <row r="46" spans="1:13" x14ac:dyDescent="0.25">
      <c r="A46" s="24" t="s">
        <v>24</v>
      </c>
      <c r="B46" s="38">
        <f>PV(B37,B36,B35,B34,1)</f>
        <v>-273.55371900826475</v>
      </c>
      <c r="C46" s="301" t="s">
        <v>20</v>
      </c>
      <c r="D46" s="24" t="s">
        <v>25</v>
      </c>
      <c r="E46" s="14" t="s">
        <v>26</v>
      </c>
    </row>
    <row r="47" spans="1:13" x14ac:dyDescent="0.25">
      <c r="A47" s="118" t="s">
        <v>24</v>
      </c>
      <c r="B47" s="184"/>
      <c r="C47" s="301"/>
      <c r="D47" s="131">
        <f>B38*(1+B37)</f>
        <v>-273.55371900826475</v>
      </c>
      <c r="E47" s="24" t="s">
        <v>28</v>
      </c>
      <c r="F47" s="21"/>
      <c r="G47" s="21"/>
      <c r="H47" s="21"/>
      <c r="I47" s="21"/>
      <c r="J47" s="21"/>
      <c r="K47" s="21"/>
      <c r="L47" s="21"/>
    </row>
    <row r="48" spans="1:13" x14ac:dyDescent="0.25">
      <c r="A48" s="32"/>
      <c r="B48" s="33"/>
      <c r="C48" s="64"/>
      <c r="D48" s="132"/>
      <c r="E48" s="24"/>
      <c r="F48" s="21"/>
      <c r="G48" s="21"/>
      <c r="H48" s="21"/>
      <c r="I48" s="21"/>
      <c r="J48" s="21"/>
      <c r="K48" s="21"/>
      <c r="L48" s="21"/>
    </row>
    <row r="50" spans="4:13" x14ac:dyDescent="0.25">
      <c r="D50" s="14" t="s">
        <v>13</v>
      </c>
      <c r="E50" s="7">
        <v>0</v>
      </c>
    </row>
    <row r="51" spans="4:13" x14ac:dyDescent="0.25">
      <c r="D51" s="14" t="s">
        <v>17</v>
      </c>
      <c r="E51" s="28">
        <v>100</v>
      </c>
    </row>
    <row r="52" spans="4:13" x14ac:dyDescent="0.25">
      <c r="D52" s="14" t="s">
        <v>15</v>
      </c>
      <c r="E52" s="36">
        <v>3</v>
      </c>
    </row>
    <row r="53" spans="4:13" x14ac:dyDescent="0.25">
      <c r="D53" s="32" t="s">
        <v>24</v>
      </c>
      <c r="E53" s="34">
        <v>-250</v>
      </c>
    </row>
    <row r="54" spans="4:13" x14ac:dyDescent="0.25">
      <c r="D54" s="24" t="s">
        <v>16</v>
      </c>
      <c r="E54" s="37">
        <f>RATE(E52,E51,E53,E50,1)</f>
        <v>0.21525043702152999</v>
      </c>
      <c r="F54" s="24" t="s">
        <v>30</v>
      </c>
      <c r="G54" s="21"/>
      <c r="H54" s="21"/>
      <c r="I54" s="21"/>
      <c r="J54" s="21"/>
      <c r="K54" s="21"/>
      <c r="L54" s="21"/>
      <c r="M54" s="21"/>
    </row>
    <row r="68" spans="1:6" x14ac:dyDescent="0.25">
      <c r="A68" s="300">
        <v>10</v>
      </c>
      <c r="B68" s="300"/>
      <c r="C68" s="300">
        <v>25</v>
      </c>
      <c r="D68" s="300"/>
      <c r="E68" s="300" t="s">
        <v>31</v>
      </c>
      <c r="F68" s="300"/>
    </row>
    <row r="69" spans="1:6" x14ac:dyDescent="0.25">
      <c r="A69" s="14" t="s">
        <v>13</v>
      </c>
      <c r="B69" s="50">
        <v>0</v>
      </c>
      <c r="C69" s="14" t="s">
        <v>13</v>
      </c>
      <c r="D69" s="50">
        <v>0</v>
      </c>
      <c r="E69" s="14" t="s">
        <v>13</v>
      </c>
      <c r="F69" s="50">
        <v>0</v>
      </c>
    </row>
    <row r="70" spans="1:6" x14ac:dyDescent="0.25">
      <c r="A70" s="14" t="s">
        <v>17</v>
      </c>
      <c r="B70" s="51">
        <v>100</v>
      </c>
      <c r="C70" s="14" t="s">
        <v>17</v>
      </c>
      <c r="D70" s="51">
        <v>100</v>
      </c>
      <c r="E70" s="14" t="s">
        <v>17</v>
      </c>
      <c r="F70" s="51">
        <v>100</v>
      </c>
    </row>
    <row r="71" spans="1:6" x14ac:dyDescent="0.25">
      <c r="A71" s="14" t="s">
        <v>15</v>
      </c>
      <c r="B71" s="52">
        <f>A68</f>
        <v>10</v>
      </c>
      <c r="C71" s="14" t="s">
        <v>15</v>
      </c>
      <c r="D71" s="52">
        <f>C68</f>
        <v>25</v>
      </c>
      <c r="E71" s="14" t="s">
        <v>15</v>
      </c>
      <c r="F71" s="52">
        <v>1000</v>
      </c>
    </row>
    <row r="72" spans="1:6" x14ac:dyDescent="0.25">
      <c r="A72" s="14" t="s">
        <v>16</v>
      </c>
      <c r="B72" s="53">
        <v>0.1</v>
      </c>
      <c r="C72" s="14" t="s">
        <v>16</v>
      </c>
      <c r="D72" s="53">
        <v>0.1</v>
      </c>
      <c r="E72" s="14" t="s">
        <v>16</v>
      </c>
      <c r="F72" s="53">
        <v>0.1</v>
      </c>
    </row>
    <row r="73" spans="1:6" x14ac:dyDescent="0.25">
      <c r="A73" s="24" t="s">
        <v>23</v>
      </c>
      <c r="B73" s="54">
        <f>PV(B72,B71,B70,B69,0)</f>
        <v>-614.45671057046854</v>
      </c>
      <c r="C73" s="24" t="s">
        <v>23</v>
      </c>
      <c r="D73" s="54">
        <f>PV(D72,D71,D70,D69,0)</f>
        <v>-907.70400182293577</v>
      </c>
      <c r="E73" s="24" t="s">
        <v>23</v>
      </c>
      <c r="F73" s="54">
        <f>PV(F72,F71,F70,F69,0)</f>
        <v>-1000</v>
      </c>
    </row>
    <row r="74" spans="1:6" x14ac:dyDescent="0.25">
      <c r="A74" s="118" t="s">
        <v>23</v>
      </c>
      <c r="B74" s="133"/>
      <c r="C74" s="118" t="s">
        <v>23</v>
      </c>
      <c r="D74" s="133"/>
      <c r="E74" s="118" t="s">
        <v>23</v>
      </c>
      <c r="F74" s="133"/>
    </row>
    <row r="76" spans="1:6" x14ac:dyDescent="0.25">
      <c r="A76" s="299">
        <v>10</v>
      </c>
      <c r="B76" s="299"/>
      <c r="C76" s="299">
        <v>25</v>
      </c>
      <c r="D76" s="299"/>
      <c r="E76" s="300" t="s">
        <v>31</v>
      </c>
      <c r="F76" s="300"/>
    </row>
    <row r="77" spans="1:6" x14ac:dyDescent="0.25">
      <c r="A77" s="14" t="s">
        <v>13</v>
      </c>
      <c r="B77" s="50">
        <v>0</v>
      </c>
      <c r="C77" s="14" t="s">
        <v>13</v>
      </c>
      <c r="D77" s="50">
        <v>0</v>
      </c>
      <c r="E77" s="14" t="s">
        <v>13</v>
      </c>
      <c r="F77" s="50">
        <v>0</v>
      </c>
    </row>
    <row r="78" spans="1:6" x14ac:dyDescent="0.25">
      <c r="A78" s="14" t="s">
        <v>17</v>
      </c>
      <c r="B78" s="51">
        <v>100</v>
      </c>
      <c r="C78" s="14" t="s">
        <v>17</v>
      </c>
      <c r="D78" s="51">
        <v>100</v>
      </c>
      <c r="E78" s="14" t="s">
        <v>17</v>
      </c>
      <c r="F78" s="51">
        <v>100</v>
      </c>
    </row>
    <row r="79" spans="1:6" x14ac:dyDescent="0.25">
      <c r="A79" s="14" t="s">
        <v>15</v>
      </c>
      <c r="B79" s="52">
        <f>A76</f>
        <v>10</v>
      </c>
      <c r="C79" s="14" t="s">
        <v>15</v>
      </c>
      <c r="D79" s="52">
        <f>C76</f>
        <v>25</v>
      </c>
      <c r="E79" s="14" t="s">
        <v>15</v>
      </c>
      <c r="F79" s="52">
        <v>1000</v>
      </c>
    </row>
    <row r="80" spans="1:6" x14ac:dyDescent="0.25">
      <c r="A80" s="14" t="s">
        <v>16</v>
      </c>
      <c r="B80" s="53">
        <v>0.1</v>
      </c>
      <c r="C80" s="14" t="s">
        <v>16</v>
      </c>
      <c r="D80" s="53">
        <v>0.1</v>
      </c>
      <c r="E80" s="14" t="s">
        <v>16</v>
      </c>
      <c r="F80" s="53">
        <v>0.1</v>
      </c>
    </row>
    <row r="81" spans="1:6" x14ac:dyDescent="0.25">
      <c r="A81" s="24" t="s">
        <v>24</v>
      </c>
      <c r="B81" s="54">
        <f>PV(B80,B79,B78,B77,1)</f>
        <v>-675.90238162751541</v>
      </c>
      <c r="C81" s="24" t="s">
        <v>24</v>
      </c>
      <c r="D81" s="54">
        <f>PV(D80,D79,D78,D77,1)</f>
        <v>-998.47440200522954</v>
      </c>
      <c r="E81" s="24" t="s">
        <v>24</v>
      </c>
      <c r="F81" s="54">
        <f>PV(F80,F79,F78,F77,1)</f>
        <v>-1100</v>
      </c>
    </row>
    <row r="82" spans="1:6" x14ac:dyDescent="0.25">
      <c r="A82" s="118" t="s">
        <v>24</v>
      </c>
      <c r="B82" s="133"/>
      <c r="C82" s="118" t="s">
        <v>24</v>
      </c>
      <c r="D82" s="133"/>
      <c r="E82" s="118" t="s">
        <v>24</v>
      </c>
      <c r="F82" s="133"/>
    </row>
    <row r="90" spans="1:6" x14ac:dyDescent="0.25">
      <c r="A90" s="14" t="s">
        <v>32</v>
      </c>
    </row>
    <row r="92" spans="1:6" x14ac:dyDescent="0.25">
      <c r="F92" s="14" t="s">
        <v>33</v>
      </c>
    </row>
    <row r="93" spans="1:6" x14ac:dyDescent="0.25">
      <c r="F93" s="14" t="s">
        <v>34</v>
      </c>
    </row>
    <row r="94" spans="1:6" x14ac:dyDescent="0.25">
      <c r="F94" s="14" t="s">
        <v>35</v>
      </c>
    </row>
    <row r="113" spans="1:3" x14ac:dyDescent="0.25">
      <c r="A113" s="14" t="s">
        <v>14</v>
      </c>
      <c r="B113">
        <v>0</v>
      </c>
    </row>
    <row r="114" spans="1:3" x14ac:dyDescent="0.25">
      <c r="A114" s="14" t="s">
        <v>17</v>
      </c>
      <c r="B114">
        <v>-1095</v>
      </c>
    </row>
    <row r="115" spans="1:3" x14ac:dyDescent="0.25">
      <c r="A115" s="14" t="s">
        <v>15</v>
      </c>
      <c r="B115">
        <v>45</v>
      </c>
      <c r="C115" s="14" t="s">
        <v>131</v>
      </c>
    </row>
    <row r="116" spans="1:3" x14ac:dyDescent="0.25">
      <c r="A116" s="14" t="s">
        <v>16</v>
      </c>
      <c r="B116" s="2">
        <v>0.12</v>
      </c>
    </row>
    <row r="117" spans="1:3" x14ac:dyDescent="0.25">
      <c r="A117" s="24" t="s">
        <v>13</v>
      </c>
      <c r="B117" s="40">
        <f>FV(B116,B115,B114,B113,0)</f>
        <v>1487261.8853231203</v>
      </c>
    </row>
    <row r="118" spans="1:3" x14ac:dyDescent="0.25">
      <c r="A118" s="118" t="s">
        <v>13</v>
      </c>
      <c r="B118" s="119"/>
    </row>
    <row r="129" spans="1:2" x14ac:dyDescent="0.25">
      <c r="A129" s="14" t="s">
        <v>14</v>
      </c>
      <c r="B129">
        <v>0</v>
      </c>
    </row>
    <row r="130" spans="1:2" x14ac:dyDescent="0.25">
      <c r="A130" s="14" t="s">
        <v>17</v>
      </c>
      <c r="B130">
        <v>-1095</v>
      </c>
    </row>
    <row r="131" spans="1:2" x14ac:dyDescent="0.25">
      <c r="A131" s="14" t="s">
        <v>15</v>
      </c>
      <c r="B131">
        <v>25</v>
      </c>
    </row>
    <row r="132" spans="1:2" x14ac:dyDescent="0.25">
      <c r="A132" s="14" t="s">
        <v>16</v>
      </c>
      <c r="B132" s="2">
        <v>0.12</v>
      </c>
    </row>
    <row r="133" spans="1:2" x14ac:dyDescent="0.25">
      <c r="A133" s="24" t="s">
        <v>13</v>
      </c>
      <c r="B133" s="40">
        <f>FV(B132,B131,B130,B129,0)</f>
        <v>146000.58771061475</v>
      </c>
    </row>
    <row r="134" spans="1:2" x14ac:dyDescent="0.25">
      <c r="A134" s="118" t="s">
        <v>13</v>
      </c>
      <c r="B134" s="119"/>
    </row>
    <row r="146" spans="1:2" x14ac:dyDescent="0.25">
      <c r="A146" s="14" t="s">
        <v>14</v>
      </c>
      <c r="B146">
        <v>0</v>
      </c>
    </row>
    <row r="147" spans="1:2" x14ac:dyDescent="0.25">
      <c r="A147" s="14" t="s">
        <v>15</v>
      </c>
      <c r="B147">
        <v>25</v>
      </c>
    </row>
    <row r="148" spans="1:2" x14ac:dyDescent="0.25">
      <c r="A148" s="14" t="s">
        <v>16</v>
      </c>
      <c r="B148" s="2">
        <v>0.12</v>
      </c>
    </row>
    <row r="149" spans="1:2" x14ac:dyDescent="0.25">
      <c r="A149" s="32" t="s">
        <v>13</v>
      </c>
      <c r="B149" s="41">
        <f>B117</f>
        <v>1487261.8853231203</v>
      </c>
    </row>
    <row r="150" spans="1:2" x14ac:dyDescent="0.25">
      <c r="A150" s="24" t="s">
        <v>17</v>
      </c>
      <c r="B150" s="42">
        <f>PMT(B148,B147,B146,B149,0)</f>
        <v>-11154.419238755023</v>
      </c>
    </row>
    <row r="151" spans="1:2" x14ac:dyDescent="0.25">
      <c r="A151" s="118" t="s">
        <v>17</v>
      </c>
      <c r="B151" s="125"/>
    </row>
    <row r="159" spans="1:2" x14ac:dyDescent="0.25">
      <c r="A159" s="14" t="s">
        <v>14</v>
      </c>
      <c r="B159" s="7">
        <v>0</v>
      </c>
    </row>
    <row r="160" spans="1:2" x14ac:dyDescent="0.25">
      <c r="A160" s="14" t="s">
        <v>17</v>
      </c>
      <c r="B160" s="28">
        <v>-100</v>
      </c>
    </row>
    <row r="161" spans="1:6" x14ac:dyDescent="0.25">
      <c r="A161" s="32" t="s">
        <v>18</v>
      </c>
      <c r="B161" s="33">
        <v>331</v>
      </c>
    </row>
    <row r="162" spans="1:6" x14ac:dyDescent="0.25">
      <c r="A162" s="14" t="s">
        <v>16</v>
      </c>
      <c r="B162" s="29">
        <v>0.1</v>
      </c>
    </row>
    <row r="163" spans="1:6" x14ac:dyDescent="0.25">
      <c r="A163" s="24" t="s">
        <v>61</v>
      </c>
      <c r="B163" s="80">
        <f>NPER(B162,B160,B159,B161,0)</f>
        <v>2.9999999999999969</v>
      </c>
    </row>
    <row r="164" spans="1:6" x14ac:dyDescent="0.25">
      <c r="A164" s="118" t="s">
        <v>61</v>
      </c>
      <c r="B164" s="134"/>
    </row>
    <row r="165" spans="1:6" x14ac:dyDescent="0.25">
      <c r="A165" s="24" t="s">
        <v>62</v>
      </c>
      <c r="B165" s="80">
        <f>NPER(B162,B160,B159,B161,1)</f>
        <v>2.7600757999834546</v>
      </c>
      <c r="C165" s="24" t="s">
        <v>63</v>
      </c>
      <c r="D165" s="21"/>
      <c r="E165" s="21"/>
      <c r="F165" s="21"/>
    </row>
    <row r="166" spans="1:6" x14ac:dyDescent="0.25">
      <c r="A166" s="118" t="s">
        <v>62</v>
      </c>
      <c r="B166" s="125"/>
    </row>
  </sheetData>
  <mergeCells count="8">
    <mergeCell ref="A76:B76"/>
    <mergeCell ref="C76:D76"/>
    <mergeCell ref="E76:F76"/>
    <mergeCell ref="C18:C19"/>
    <mergeCell ref="C46:C47"/>
    <mergeCell ref="A68:B68"/>
    <mergeCell ref="C68:D68"/>
    <mergeCell ref="E68:F68"/>
  </mergeCells>
  <phoneticPr fontId="6" type="noConversion"/>
  <printOptions horizontalCentered="1" verticalCentered="1" gridLinesSet="0"/>
  <pageMargins left="0.25" right="0.25" top="1" bottom="1" header="0.25" footer="0.25"/>
  <pageSetup paperSize="5" scale="1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60"/>
  <sheetViews>
    <sheetView showGridLines="0" zoomScaleNormal="100" workbookViewId="0">
      <pane ySplit="2" topLeftCell="A3" activePane="bottomLeft" state="frozen"/>
      <selection pane="bottomLeft" activeCell="K60" sqref="K60"/>
    </sheetView>
  </sheetViews>
  <sheetFormatPr defaultRowHeight="15" x14ac:dyDescent="0.25"/>
  <cols>
    <col min="1" max="1" width="19.5703125" customWidth="1"/>
    <col min="2" max="2" width="12" bestFit="1" customWidth="1"/>
    <col min="3" max="3" width="10.7109375" bestFit="1" customWidth="1"/>
    <col min="5" max="5" width="10.7109375" bestFit="1" customWidth="1"/>
    <col min="6" max="6" width="12" bestFit="1" customWidth="1"/>
    <col min="7" max="7" width="11.7109375" bestFit="1" customWidth="1"/>
    <col min="8" max="8" width="3.42578125" style="61" customWidth="1"/>
    <col min="9" max="9" width="20.85546875" customWidth="1"/>
    <col min="10" max="10" width="12" bestFit="1" customWidth="1"/>
    <col min="11" max="11" width="14.140625" customWidth="1"/>
  </cols>
  <sheetData>
    <row r="1" spans="1:15" ht="15" customHeight="1" x14ac:dyDescent="0.25">
      <c r="A1" s="302" t="s">
        <v>49</v>
      </c>
      <c r="B1" s="302"/>
      <c r="C1" s="302"/>
      <c r="D1" s="302"/>
      <c r="E1" s="302"/>
      <c r="F1" s="302"/>
      <c r="G1" s="302"/>
      <c r="I1" s="302" t="s">
        <v>46</v>
      </c>
      <c r="J1" s="302"/>
      <c r="K1" s="302"/>
      <c r="L1" s="302"/>
      <c r="M1" s="302"/>
      <c r="N1" s="302"/>
      <c r="O1" s="302"/>
    </row>
    <row r="2" spans="1:15" ht="15.75" customHeight="1" x14ac:dyDescent="0.25">
      <c r="A2" s="302"/>
      <c r="B2" s="302"/>
      <c r="C2" s="302"/>
      <c r="D2" s="302"/>
      <c r="E2" s="302"/>
      <c r="F2" s="302"/>
      <c r="G2" s="302"/>
      <c r="I2" s="302"/>
      <c r="J2" s="302"/>
      <c r="K2" s="302"/>
      <c r="L2" s="302"/>
      <c r="M2" s="302"/>
      <c r="N2" s="302"/>
      <c r="O2" s="302"/>
    </row>
    <row r="4" spans="1:15" ht="23.25" thickBot="1" x14ac:dyDescent="0.35">
      <c r="A4" s="68" t="s">
        <v>40</v>
      </c>
      <c r="B4" s="9"/>
      <c r="C4" s="9"/>
      <c r="D4" s="9"/>
      <c r="E4" s="9"/>
      <c r="F4" s="9"/>
      <c r="G4" s="9"/>
      <c r="I4" s="68" t="s">
        <v>40</v>
      </c>
      <c r="J4" s="9"/>
      <c r="K4" s="9"/>
      <c r="L4" s="9"/>
      <c r="M4" s="9"/>
      <c r="N4" s="9"/>
      <c r="O4" s="9"/>
    </row>
    <row r="11" spans="1:15" x14ac:dyDescent="0.25">
      <c r="B11" s="1"/>
    </row>
    <row r="12" spans="1:15" x14ac:dyDescent="0.25">
      <c r="B12" s="1"/>
    </row>
    <row r="13" spans="1:15" ht="15.75" thickBot="1" x14ac:dyDescent="0.3">
      <c r="A13" s="55" t="s">
        <v>42</v>
      </c>
      <c r="B13" s="56">
        <v>0</v>
      </c>
      <c r="C13" s="56">
        <v>1</v>
      </c>
      <c r="D13" s="56">
        <v>2</v>
      </c>
      <c r="E13" s="56">
        <v>3</v>
      </c>
      <c r="F13" s="56">
        <v>4</v>
      </c>
      <c r="G13" s="4"/>
      <c r="I13" s="55" t="s">
        <v>42</v>
      </c>
      <c r="J13" s="56">
        <v>0</v>
      </c>
      <c r="K13" s="56">
        <v>1</v>
      </c>
      <c r="L13" s="56">
        <v>2</v>
      </c>
      <c r="M13" s="56">
        <v>3</v>
      </c>
      <c r="N13" s="56">
        <v>4</v>
      </c>
    </row>
    <row r="14" spans="1:15" x14ac:dyDescent="0.25">
      <c r="A14" s="14" t="s">
        <v>36</v>
      </c>
      <c r="B14" s="60" t="s">
        <v>43</v>
      </c>
      <c r="C14" s="47">
        <v>100</v>
      </c>
      <c r="D14" s="47">
        <v>300</v>
      </c>
      <c r="E14" s="47">
        <v>300</v>
      </c>
      <c r="F14" s="47">
        <v>-50</v>
      </c>
      <c r="I14" s="14" t="s">
        <v>36</v>
      </c>
      <c r="J14" s="47">
        <v>100</v>
      </c>
      <c r="K14" s="47">
        <v>300</v>
      </c>
      <c r="L14" s="47">
        <v>300</v>
      </c>
      <c r="M14" s="47">
        <v>-50</v>
      </c>
    </row>
    <row r="15" spans="1:15" x14ac:dyDescent="0.25">
      <c r="A15" s="14"/>
      <c r="B15" s="46"/>
      <c r="C15" s="47"/>
      <c r="D15" s="47"/>
      <c r="E15" s="47"/>
      <c r="F15" s="47"/>
    </row>
    <row r="16" spans="1:15" x14ac:dyDescent="0.25">
      <c r="A16" s="57" t="s">
        <v>41</v>
      </c>
      <c r="B16" s="58"/>
      <c r="C16" s="59"/>
      <c r="D16" s="59"/>
      <c r="E16" s="59"/>
      <c r="F16" s="59"/>
      <c r="G16" s="45"/>
      <c r="I16" s="57" t="s">
        <v>41</v>
      </c>
      <c r="J16" s="45"/>
      <c r="K16" s="45"/>
      <c r="L16" s="45"/>
      <c r="M16" s="45"/>
      <c r="N16" s="45"/>
      <c r="O16" s="45"/>
    </row>
    <row r="17" spans="1:15" x14ac:dyDescent="0.25">
      <c r="A17" s="14"/>
      <c r="B17" s="46"/>
      <c r="C17" s="47"/>
      <c r="D17" s="47"/>
      <c r="E17" s="47"/>
      <c r="F17" s="47"/>
    </row>
    <row r="18" spans="1:15" x14ac:dyDescent="0.25">
      <c r="A18" s="14" t="s">
        <v>16</v>
      </c>
      <c r="B18" s="48">
        <v>0.1</v>
      </c>
      <c r="C18" s="47"/>
      <c r="D18" s="47"/>
      <c r="E18" s="47"/>
      <c r="F18" s="47"/>
      <c r="I18" s="14"/>
      <c r="J18" s="48"/>
      <c r="K18" s="47"/>
      <c r="L18" s="47"/>
      <c r="M18" s="47"/>
      <c r="N18" s="47"/>
    </row>
    <row r="19" spans="1:15" x14ac:dyDescent="0.25">
      <c r="A19" s="62" t="s">
        <v>38</v>
      </c>
      <c r="B19" s="63"/>
      <c r="C19" s="63">
        <f>PV($B$18,C13,0,-C14)</f>
        <v>90.909090909090907</v>
      </c>
      <c r="D19" s="63">
        <f t="shared" ref="D19" si="0">PV($B$18,D13,0,-D14)</f>
        <v>247.93388429752062</v>
      </c>
      <c r="E19" s="63">
        <f>PV($B$18,E13,0,-E14)</f>
        <v>225.39444027047327</v>
      </c>
      <c r="F19" s="63">
        <f>PV($B$18,F13,0,-F14)</f>
        <v>-34.150672768253528</v>
      </c>
      <c r="I19" s="62" t="s">
        <v>38</v>
      </c>
      <c r="J19" s="63">
        <f>PV($B$18,J13,0,-J14)</f>
        <v>100</v>
      </c>
      <c r="K19" s="63">
        <f t="shared" ref="K19:M19" si="1">PV($B$18,K13,0,-K14)</f>
        <v>272.72727272727269</v>
      </c>
      <c r="L19" s="63">
        <f t="shared" si="1"/>
        <v>247.93388429752062</v>
      </c>
      <c r="M19" s="63">
        <f t="shared" si="1"/>
        <v>-37.565740045078876</v>
      </c>
    </row>
    <row r="20" spans="1:15" x14ac:dyDescent="0.25">
      <c r="A20" s="62" t="s">
        <v>14</v>
      </c>
      <c r="B20" s="63">
        <f>SUM(B19:F19)</f>
        <v>530.08674270883125</v>
      </c>
      <c r="C20" s="64"/>
      <c r="D20" s="64"/>
      <c r="E20" s="64"/>
      <c r="F20" s="64"/>
      <c r="I20" s="62" t="s">
        <v>14</v>
      </c>
      <c r="J20" s="63">
        <f>SUM(J19:M19)</f>
        <v>583.0954169797144</v>
      </c>
      <c r="K20" s="67"/>
      <c r="L20" s="67"/>
      <c r="M20" s="67"/>
      <c r="N20" s="47"/>
    </row>
    <row r="21" spans="1:15" x14ac:dyDescent="0.25">
      <c r="A21" s="62" t="s">
        <v>38</v>
      </c>
      <c r="B21" s="135"/>
      <c r="C21" s="135"/>
      <c r="D21" s="135"/>
      <c r="E21" s="135"/>
      <c r="F21" s="135"/>
      <c r="I21" s="135"/>
      <c r="J21" s="135"/>
      <c r="K21" s="135"/>
      <c r="L21" s="135"/>
      <c r="M21" s="135"/>
      <c r="N21" s="47"/>
    </row>
    <row r="22" spans="1:15" x14ac:dyDescent="0.25">
      <c r="A22" s="62" t="s">
        <v>14</v>
      </c>
      <c r="B22" s="135"/>
      <c r="C22" s="64"/>
      <c r="D22" s="64"/>
      <c r="E22" s="64"/>
      <c r="F22" s="64"/>
      <c r="I22" s="135"/>
      <c r="J22" s="64"/>
      <c r="K22" s="64"/>
      <c r="L22" s="64"/>
      <c r="M22" s="64"/>
      <c r="N22" s="47"/>
    </row>
    <row r="25" spans="1:15" x14ac:dyDescent="0.25">
      <c r="A25" s="57" t="s">
        <v>39</v>
      </c>
      <c r="B25" s="45"/>
      <c r="C25" s="45"/>
      <c r="D25" s="45"/>
      <c r="E25" s="45"/>
      <c r="F25" s="45"/>
      <c r="G25" s="45"/>
      <c r="I25" s="57" t="s">
        <v>39</v>
      </c>
      <c r="J25" s="45"/>
      <c r="K25" s="45"/>
      <c r="L25" s="45"/>
      <c r="M25" s="45"/>
      <c r="N25" s="45"/>
      <c r="O25" s="45"/>
    </row>
    <row r="26" spans="1:15" x14ac:dyDescent="0.25">
      <c r="A26" s="49"/>
    </row>
    <row r="27" spans="1:15" x14ac:dyDescent="0.25">
      <c r="A27" s="49"/>
    </row>
    <row r="28" spans="1:15" x14ac:dyDescent="0.25">
      <c r="A28" s="49"/>
      <c r="I28" s="24" t="s">
        <v>47</v>
      </c>
      <c r="J28" s="21"/>
      <c r="K28" s="21"/>
      <c r="L28" s="21"/>
      <c r="M28" s="21"/>
      <c r="N28" s="21"/>
      <c r="O28" s="21"/>
    </row>
    <row r="29" spans="1:15" x14ac:dyDescent="0.25">
      <c r="A29" s="65" t="s">
        <v>48</v>
      </c>
      <c r="B29" s="66">
        <f>NPV(B18,B14:F14)</f>
        <v>530.08674270883125</v>
      </c>
      <c r="C29" s="1"/>
      <c r="I29" s="24" t="str">
        <f xml:space="preserve"> "PV of due = PV of ord. (1+i) = "&amp;TEXT(B29,"#,##0.00") &amp; "(1+"&amp;TEXT(B18,"0.00%")&amp;") ="</f>
        <v>PV of due = PV of ord. (1+i) = 530.09(1+10.00%) =</v>
      </c>
      <c r="J29" s="65"/>
      <c r="K29" s="65"/>
      <c r="L29" s="65">
        <f>B29*(1+B18)</f>
        <v>583.0954169797144</v>
      </c>
      <c r="M29" s="21"/>
      <c r="N29" s="21"/>
      <c r="O29" s="21"/>
    </row>
    <row r="30" spans="1:15" x14ac:dyDescent="0.25">
      <c r="A30" s="116" t="s">
        <v>48</v>
      </c>
      <c r="B30" s="125"/>
      <c r="I30" s="118"/>
      <c r="J30" s="116"/>
      <c r="K30" s="116"/>
      <c r="L30" s="116"/>
      <c r="M30" s="44"/>
      <c r="N30" s="44"/>
      <c r="O30" s="44"/>
    </row>
    <row r="31" spans="1:15" x14ac:dyDescent="0.25">
      <c r="I31" s="32"/>
      <c r="J31" s="69"/>
      <c r="K31" s="69"/>
      <c r="L31" s="69"/>
      <c r="M31" s="44"/>
      <c r="N31" s="44"/>
      <c r="O31" s="44"/>
    </row>
    <row r="32" spans="1:15" x14ac:dyDescent="0.25">
      <c r="I32" s="32"/>
      <c r="J32" s="69"/>
      <c r="K32" s="69"/>
      <c r="L32" s="69"/>
      <c r="M32" s="44"/>
      <c r="N32" s="44"/>
      <c r="O32" s="44"/>
    </row>
    <row r="33" spans="1:15" x14ac:dyDescent="0.25">
      <c r="B33" s="19"/>
    </row>
    <row r="35" spans="1:15" ht="23.25" thickBot="1" x14ac:dyDescent="0.35">
      <c r="A35" s="68" t="s">
        <v>44</v>
      </c>
      <c r="B35" s="9"/>
      <c r="C35" s="9"/>
      <c r="D35" s="9"/>
      <c r="E35" s="9"/>
      <c r="F35" s="9"/>
      <c r="G35" s="9"/>
      <c r="I35" s="68" t="s">
        <v>44</v>
      </c>
      <c r="J35" s="9"/>
      <c r="K35" s="9"/>
      <c r="L35" s="9"/>
      <c r="M35" s="9"/>
      <c r="N35" s="9"/>
      <c r="O35" s="9"/>
    </row>
    <row r="36" spans="1:15" x14ac:dyDescent="0.25">
      <c r="B36" s="1"/>
    </row>
    <row r="37" spans="1:15" ht="15.75" thickBot="1" x14ac:dyDescent="0.3">
      <c r="A37" s="55" t="s">
        <v>42</v>
      </c>
      <c r="B37" s="56">
        <v>0</v>
      </c>
      <c r="C37" s="56">
        <v>1</v>
      </c>
      <c r="D37" s="56">
        <v>2</v>
      </c>
      <c r="E37" s="56">
        <v>3</v>
      </c>
      <c r="F37" s="56">
        <v>4</v>
      </c>
      <c r="G37" s="10"/>
      <c r="I37" s="55" t="s">
        <v>42</v>
      </c>
      <c r="J37" s="56">
        <v>0</v>
      </c>
      <c r="K37" s="56">
        <v>1</v>
      </c>
      <c r="L37" s="56">
        <v>2</v>
      </c>
      <c r="M37" s="56">
        <v>3</v>
      </c>
      <c r="N37" s="56">
        <v>4</v>
      </c>
      <c r="O37" s="10"/>
    </row>
    <row r="38" spans="1:15" x14ac:dyDescent="0.25">
      <c r="A38" s="14" t="s">
        <v>36</v>
      </c>
      <c r="B38" s="60" t="s">
        <v>43</v>
      </c>
      <c r="C38" s="47">
        <v>100</v>
      </c>
      <c r="D38" s="47">
        <v>300</v>
      </c>
      <c r="E38" s="47">
        <v>300</v>
      </c>
      <c r="F38" s="47">
        <v>-50</v>
      </c>
      <c r="G38" s="47"/>
      <c r="I38" s="14" t="s">
        <v>36</v>
      </c>
      <c r="J38" s="47">
        <v>100</v>
      </c>
      <c r="K38" s="47">
        <v>300</v>
      </c>
      <c r="L38" s="47">
        <v>300</v>
      </c>
      <c r="M38" s="47">
        <v>-50</v>
      </c>
    </row>
    <row r="39" spans="1:15" x14ac:dyDescent="0.25">
      <c r="A39" s="14"/>
      <c r="B39" s="46"/>
      <c r="C39" s="47"/>
      <c r="D39" s="47"/>
      <c r="E39" s="47"/>
      <c r="F39" s="47"/>
      <c r="I39" s="14"/>
      <c r="J39" s="46"/>
      <c r="K39" s="47"/>
      <c r="L39" s="47"/>
      <c r="M39" s="47"/>
      <c r="N39" s="47"/>
    </row>
    <row r="40" spans="1:15" x14ac:dyDescent="0.25">
      <c r="A40" s="57" t="s">
        <v>45</v>
      </c>
      <c r="B40" s="58"/>
      <c r="C40" s="59"/>
      <c r="D40" s="59"/>
      <c r="E40" s="59"/>
      <c r="F40" s="59"/>
      <c r="G40" s="45"/>
      <c r="I40" s="57" t="s">
        <v>45</v>
      </c>
      <c r="J40" s="58"/>
      <c r="K40" s="59"/>
      <c r="L40" s="59"/>
      <c r="M40" s="59"/>
      <c r="N40" s="59"/>
      <c r="O40" s="45"/>
    </row>
    <row r="41" spans="1:15" x14ac:dyDescent="0.25">
      <c r="A41" s="14"/>
      <c r="B41" s="46"/>
      <c r="C41" s="47"/>
      <c r="D41" s="47"/>
      <c r="E41" s="47"/>
      <c r="F41" s="47"/>
      <c r="I41" s="14"/>
      <c r="J41" s="46"/>
      <c r="K41" s="47"/>
      <c r="L41" s="47"/>
      <c r="M41" s="47"/>
      <c r="N41" s="47"/>
    </row>
    <row r="42" spans="1:15" x14ac:dyDescent="0.25">
      <c r="A42" s="14" t="s">
        <v>16</v>
      </c>
      <c r="B42" s="48">
        <v>0.1</v>
      </c>
      <c r="C42" s="47"/>
      <c r="D42" s="47"/>
      <c r="E42" s="47"/>
      <c r="F42" s="47"/>
      <c r="I42" s="14"/>
      <c r="J42" s="48"/>
      <c r="K42" s="47"/>
      <c r="L42" s="47"/>
      <c r="M42" s="47"/>
      <c r="N42" s="47"/>
    </row>
    <row r="43" spans="1:15" x14ac:dyDescent="0.25">
      <c r="A43" s="62" t="s">
        <v>50</v>
      </c>
      <c r="B43" s="63" t="s">
        <v>43</v>
      </c>
      <c r="C43" s="63">
        <f>FV($B$42,$F$37-C37,0,-C38)</f>
        <v>133.10000000000005</v>
      </c>
      <c r="D43" s="63">
        <f t="shared" ref="D43:F43" si="2">FV($B$42,$F$37-D37,0,-D38)</f>
        <v>363.00000000000006</v>
      </c>
      <c r="E43" s="63">
        <f t="shared" si="2"/>
        <v>330</v>
      </c>
      <c r="F43" s="63">
        <f t="shared" si="2"/>
        <v>-50</v>
      </c>
      <c r="G43" s="63"/>
      <c r="I43" s="62" t="s">
        <v>50</v>
      </c>
      <c r="J43" s="63">
        <f>FV($B$42,$N$37-J37,0,-J38)</f>
        <v>146.41000000000005</v>
      </c>
      <c r="K43" s="63">
        <f>FV($B$42,$N$37-K37,0,-K38)</f>
        <v>399.30000000000013</v>
      </c>
      <c r="L43" s="63">
        <f>FV($B$42,$N$37-L37,0,-L38)</f>
        <v>363.00000000000006</v>
      </c>
      <c r="M43" s="63">
        <f>FV($B$42,$N$37-M37,0,-M38)</f>
        <v>-55.000000000000007</v>
      </c>
      <c r="N43" s="63"/>
    </row>
    <row r="44" spans="1:15" x14ac:dyDescent="0.25">
      <c r="A44" s="62" t="s">
        <v>13</v>
      </c>
      <c r="B44" s="72">
        <f>SUM(B43:G43)</f>
        <v>776.10000000000014</v>
      </c>
      <c r="C44" s="64"/>
      <c r="D44" s="64"/>
      <c r="E44" s="64"/>
      <c r="F44" s="64"/>
      <c r="I44" s="62" t="s">
        <v>13</v>
      </c>
      <c r="J44" s="72">
        <f>SUM(J43:N43)</f>
        <v>853.71000000000026</v>
      </c>
      <c r="K44" s="64"/>
      <c r="L44" s="64"/>
      <c r="M44" s="64"/>
      <c r="N44" s="64"/>
    </row>
    <row r="45" spans="1:15" x14ac:dyDescent="0.25">
      <c r="A45" s="136" t="s">
        <v>50</v>
      </c>
      <c r="B45" s="135"/>
      <c r="C45" s="135"/>
      <c r="D45" s="135"/>
      <c r="E45" s="135"/>
      <c r="F45" s="135"/>
      <c r="I45" s="136" t="s">
        <v>50</v>
      </c>
      <c r="J45" s="135"/>
      <c r="K45" s="135"/>
      <c r="L45" s="135"/>
      <c r="M45" s="135"/>
      <c r="N45" s="135"/>
    </row>
    <row r="46" spans="1:15" x14ac:dyDescent="0.25">
      <c r="A46" s="136" t="s">
        <v>13</v>
      </c>
      <c r="B46" s="137"/>
      <c r="I46" s="136" t="s">
        <v>13</v>
      </c>
      <c r="J46" s="137"/>
    </row>
    <row r="49" spans="1:15" x14ac:dyDescent="0.25">
      <c r="A49" s="57" t="s">
        <v>39</v>
      </c>
      <c r="B49" s="45"/>
      <c r="C49" s="45"/>
      <c r="D49" s="45"/>
      <c r="E49" s="45"/>
      <c r="F49" s="45"/>
      <c r="G49" s="45"/>
      <c r="I49" s="57" t="s">
        <v>39</v>
      </c>
      <c r="J49" s="45"/>
      <c r="K49" s="45"/>
      <c r="L49" s="45"/>
      <c r="M49" s="45"/>
      <c r="N49" s="45"/>
      <c r="O49" s="45"/>
    </row>
    <row r="50" spans="1:15" x14ac:dyDescent="0.25">
      <c r="A50" s="49"/>
      <c r="I50" s="49"/>
    </row>
    <row r="51" spans="1:15" x14ac:dyDescent="0.25">
      <c r="A51" s="49"/>
      <c r="I51" s="49"/>
    </row>
    <row r="52" spans="1:15" x14ac:dyDescent="0.25">
      <c r="A52" s="49"/>
      <c r="I52" s="24" t="str">
        <f xml:space="preserve"> "FV of due = FV of ord. (1+i) = "&amp;TEXT(B55,"#,##0.00") &amp; "(1+"&amp;TEXT(B42,"0.00%")&amp;") ="</f>
        <v>FV of due = FV of ord. (1+i) = 776.10(1+10.00%) =</v>
      </c>
      <c r="J52" s="21"/>
      <c r="K52" s="21"/>
      <c r="L52" s="21"/>
    </row>
    <row r="53" spans="1:15" x14ac:dyDescent="0.25">
      <c r="A53" s="65" t="s">
        <v>37</v>
      </c>
      <c r="B53" s="66">
        <f>NPV(B42,B38:F38)</f>
        <v>530.08674270883125</v>
      </c>
      <c r="C53" s="49" t="s">
        <v>51</v>
      </c>
      <c r="I53" s="65" t="s">
        <v>53</v>
      </c>
      <c r="J53" s="66"/>
      <c r="K53" s="21"/>
      <c r="L53" s="21"/>
      <c r="M53" s="21"/>
      <c r="N53" s="21"/>
      <c r="O53" s="21"/>
    </row>
    <row r="54" spans="1:15" x14ac:dyDescent="0.25">
      <c r="A54" s="116" t="s">
        <v>37</v>
      </c>
      <c r="B54" s="120"/>
      <c r="C54" s="49"/>
      <c r="I54" s="65" t="s">
        <v>54</v>
      </c>
      <c r="J54" s="72">
        <f>B55*(1+B42)</f>
        <v>853.71000000000015</v>
      </c>
      <c r="K54" s="21"/>
      <c r="L54" s="21"/>
      <c r="M54" s="21"/>
      <c r="N54" s="21"/>
      <c r="O54" s="21"/>
    </row>
    <row r="55" spans="1:15" x14ac:dyDescent="0.25">
      <c r="A55" s="65" t="s">
        <v>13</v>
      </c>
      <c r="B55" s="66">
        <f>FV(B42,F37,0,-B53)</f>
        <v>776.1</v>
      </c>
      <c r="I55" s="116" t="s">
        <v>54</v>
      </c>
      <c r="J55" s="125"/>
      <c r="L55" s="71"/>
    </row>
    <row r="56" spans="1:15" x14ac:dyDescent="0.25">
      <c r="A56" s="116" t="s">
        <v>13</v>
      </c>
      <c r="B56" s="120"/>
      <c r="L56" s="71"/>
    </row>
    <row r="58" spans="1:15" x14ac:dyDescent="0.25">
      <c r="A58" s="57" t="s">
        <v>52</v>
      </c>
      <c r="B58" s="45"/>
      <c r="C58" s="45"/>
      <c r="D58" s="45"/>
      <c r="E58" s="45"/>
      <c r="F58" s="45"/>
      <c r="G58" s="45"/>
      <c r="I58" s="57" t="s">
        <v>52</v>
      </c>
      <c r="J58" s="45"/>
      <c r="K58" s="45"/>
      <c r="L58" s="45"/>
      <c r="M58" s="45"/>
      <c r="N58" s="45"/>
      <c r="O58" s="45"/>
    </row>
    <row r="59" spans="1:15" x14ac:dyDescent="0.25">
      <c r="A59" s="65" t="s">
        <v>13</v>
      </c>
      <c r="B59" s="70">
        <f>FV(B42,F37,0,-NPV(B42,B38:G38))</f>
        <v>776.1</v>
      </c>
      <c r="I59" s="65" t="s">
        <v>13</v>
      </c>
      <c r="J59" s="70">
        <f>FV(B42,N37,0,(-NPV(B42,J38:M38))*(1+B42))</f>
        <v>853.71</v>
      </c>
    </row>
    <row r="60" spans="1:15" x14ac:dyDescent="0.25">
      <c r="A60" s="116" t="s">
        <v>13</v>
      </c>
      <c r="B60" s="125"/>
      <c r="I60" s="116" t="s">
        <v>13</v>
      </c>
      <c r="J60" s="119"/>
    </row>
  </sheetData>
  <mergeCells count="2">
    <mergeCell ref="I1:O2"/>
    <mergeCell ref="A1:G2"/>
  </mergeCells>
  <phoneticPr fontId="6" type="noConversion"/>
  <printOptions horizontalCentered="1" verticalCentered="1" gridLinesSet="0"/>
  <pageMargins left="0.25" right="0.25" top="1" bottom="1" header="0.25" footer="0.25"/>
  <pageSetup paperSize="5" scale="15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zoomScaleNormal="100" workbookViewId="0">
      <selection activeCell="I53" sqref="I53"/>
    </sheetView>
  </sheetViews>
  <sheetFormatPr defaultRowHeight="15" x14ac:dyDescent="0.25"/>
  <cols>
    <col min="1" max="1" width="19.5703125" customWidth="1"/>
    <col min="2" max="2" width="12" bestFit="1" customWidth="1"/>
    <col min="3" max="3" width="10.7109375" bestFit="1" customWidth="1"/>
    <col min="5" max="5" width="10.7109375" bestFit="1" customWidth="1"/>
    <col min="6" max="6" width="12" bestFit="1" customWidth="1"/>
    <col min="7" max="7" width="11.7109375" bestFit="1" customWidth="1"/>
  </cols>
  <sheetData>
    <row r="1" spans="1:7" ht="23.25" thickBot="1" x14ac:dyDescent="0.35">
      <c r="A1" s="68" t="s">
        <v>55</v>
      </c>
      <c r="B1" s="9"/>
      <c r="C1" s="9"/>
      <c r="D1" s="9"/>
      <c r="E1" s="9"/>
      <c r="F1" s="9"/>
      <c r="G1" s="9"/>
    </row>
    <row r="2" spans="1:7" x14ac:dyDescent="0.25">
      <c r="B2" s="1"/>
    </row>
    <row r="3" spans="1:7" ht="15.75" thickBot="1" x14ac:dyDescent="0.3">
      <c r="A3" s="55" t="s">
        <v>42</v>
      </c>
      <c r="B3" s="56">
        <v>0</v>
      </c>
      <c r="C3" s="56">
        <v>1</v>
      </c>
      <c r="D3" s="56">
        <v>2</v>
      </c>
      <c r="E3" s="56">
        <v>3</v>
      </c>
      <c r="F3" s="56">
        <v>4</v>
      </c>
      <c r="G3" s="4"/>
    </row>
    <row r="4" spans="1:7" x14ac:dyDescent="0.25">
      <c r="A4" s="14" t="s">
        <v>36</v>
      </c>
      <c r="B4" s="60"/>
      <c r="C4" s="47">
        <v>100</v>
      </c>
      <c r="D4" s="47">
        <v>100</v>
      </c>
      <c r="E4" s="47">
        <v>100</v>
      </c>
      <c r="F4" s="47">
        <v>100</v>
      </c>
    </row>
    <row r="5" spans="1:7" x14ac:dyDescent="0.25">
      <c r="A5" s="14"/>
      <c r="B5" s="46"/>
      <c r="C5" s="47"/>
      <c r="D5" s="47"/>
      <c r="E5" s="47"/>
      <c r="F5" s="47"/>
    </row>
    <row r="6" spans="1:7" x14ac:dyDescent="0.25">
      <c r="A6" s="75" t="s">
        <v>15</v>
      </c>
      <c r="B6" s="76">
        <v>4</v>
      </c>
    </row>
    <row r="7" spans="1:7" x14ac:dyDescent="0.25">
      <c r="A7" s="32" t="s">
        <v>14</v>
      </c>
      <c r="B7" s="77">
        <v>300</v>
      </c>
      <c r="C7" s="1"/>
    </row>
    <row r="8" spans="1:7" x14ac:dyDescent="0.25">
      <c r="A8" s="32" t="s">
        <v>17</v>
      </c>
      <c r="B8" s="78">
        <v>100</v>
      </c>
      <c r="C8" s="1"/>
    </row>
    <row r="9" spans="1:7" x14ac:dyDescent="0.25">
      <c r="A9" s="32" t="s">
        <v>13</v>
      </c>
      <c r="B9" s="78">
        <v>0</v>
      </c>
      <c r="C9" s="1"/>
    </row>
    <row r="10" spans="1:7" x14ac:dyDescent="0.25">
      <c r="A10" s="65" t="s">
        <v>16</v>
      </c>
      <c r="B10" s="73">
        <f>RATE(B6,B8,-B7,0,0)</f>
        <v>0.12589832496244324</v>
      </c>
      <c r="C10" s="1"/>
    </row>
    <row r="11" spans="1:7" x14ac:dyDescent="0.25">
      <c r="A11" s="116" t="s">
        <v>16</v>
      </c>
      <c r="B11" s="142"/>
      <c r="C11" s="1"/>
    </row>
    <row r="12" spans="1:7" x14ac:dyDescent="0.25">
      <c r="A12" s="69"/>
      <c r="B12" s="74"/>
      <c r="C12" s="1"/>
    </row>
    <row r="13" spans="1:7" x14ac:dyDescent="0.25">
      <c r="A13" s="69"/>
      <c r="B13" s="74"/>
      <c r="C13" s="1"/>
    </row>
    <row r="14" spans="1:7" x14ac:dyDescent="0.25">
      <c r="A14" s="69"/>
      <c r="B14" s="74"/>
      <c r="C14" s="1"/>
    </row>
    <row r="15" spans="1:7" s="12" customFormat="1" ht="15.75" thickBot="1" x14ac:dyDescent="0.3">
      <c r="A15" s="105"/>
      <c r="B15" s="106"/>
      <c r="C15" s="107"/>
    </row>
    <row r="16" spans="1:7" x14ac:dyDescent="0.25">
      <c r="A16" s="69"/>
      <c r="B16" s="74"/>
      <c r="C16" s="1"/>
    </row>
    <row r="17" spans="1:9" x14ac:dyDescent="0.25">
      <c r="A17" s="57" t="s">
        <v>56</v>
      </c>
      <c r="B17" s="45"/>
      <c r="C17" s="45"/>
      <c r="D17" s="45"/>
      <c r="E17" s="45"/>
      <c r="F17" s="45"/>
      <c r="G17" s="45"/>
    </row>
    <row r="18" spans="1:9" x14ac:dyDescent="0.25">
      <c r="A18" s="49"/>
    </row>
    <row r="19" spans="1:9" x14ac:dyDescent="0.25">
      <c r="A19" s="49"/>
    </row>
    <row r="20" spans="1:9" x14ac:dyDescent="0.25">
      <c r="A20" s="49"/>
    </row>
    <row r="21" spans="1:9" x14ac:dyDescent="0.25">
      <c r="A21" s="69"/>
      <c r="B21" s="74"/>
      <c r="C21" s="1"/>
    </row>
    <row r="22" spans="1:9" x14ac:dyDescent="0.25">
      <c r="A22" s="69"/>
      <c r="B22" s="74"/>
      <c r="C22" s="1"/>
    </row>
    <row r="23" spans="1:9" x14ac:dyDescent="0.25">
      <c r="A23" s="69"/>
      <c r="B23" s="74"/>
      <c r="C23" s="1"/>
    </row>
    <row r="24" spans="1:9" x14ac:dyDescent="0.25">
      <c r="A24" s="69"/>
      <c r="B24" s="74"/>
      <c r="C24" s="1"/>
    </row>
    <row r="25" spans="1:9" ht="15.75" thickBot="1" x14ac:dyDescent="0.3">
      <c r="A25" s="55" t="s">
        <v>42</v>
      </c>
      <c r="B25" s="56">
        <v>0</v>
      </c>
      <c r="C25" s="56">
        <v>1</v>
      </c>
      <c r="D25" s="56">
        <v>2</v>
      </c>
      <c r="E25" s="56">
        <v>3</v>
      </c>
      <c r="F25" s="56">
        <v>4</v>
      </c>
    </row>
    <row r="26" spans="1:9" x14ac:dyDescent="0.25">
      <c r="A26" s="14" t="s">
        <v>36</v>
      </c>
      <c r="B26" s="60">
        <v>-300</v>
      </c>
      <c r="C26" s="47">
        <f>C4</f>
        <v>100</v>
      </c>
      <c r="D26" s="47">
        <f>D4</f>
        <v>100</v>
      </c>
      <c r="E26" s="47">
        <f t="shared" ref="E26" si="0">E4</f>
        <v>100</v>
      </c>
      <c r="F26" s="47">
        <f>F4</f>
        <v>100</v>
      </c>
    </row>
    <row r="27" spans="1:9" x14ac:dyDescent="0.25">
      <c r="A27" s="69"/>
      <c r="B27" s="74"/>
      <c r="C27" s="1"/>
      <c r="I27" s="14" t="s">
        <v>60</v>
      </c>
    </row>
    <row r="28" spans="1:9" x14ac:dyDescent="0.25">
      <c r="A28" s="65" t="s">
        <v>57</v>
      </c>
      <c r="B28" s="73">
        <f>IRR(B26:F26)</f>
        <v>0.12589832496236419</v>
      </c>
      <c r="C28" s="1"/>
    </row>
    <row r="29" spans="1:9" x14ac:dyDescent="0.25">
      <c r="A29" s="116" t="s">
        <v>57</v>
      </c>
      <c r="B29" s="142"/>
      <c r="C29" s="1"/>
    </row>
    <row r="30" spans="1:9" s="12" customFormat="1" ht="15.75" thickBot="1" x14ac:dyDescent="0.3">
      <c r="A30" s="105"/>
      <c r="B30" s="106"/>
      <c r="C30" s="108"/>
    </row>
    <row r="31" spans="1:9" s="61" customFormat="1" x14ac:dyDescent="0.25">
      <c r="A31" s="139"/>
      <c r="B31" s="140"/>
      <c r="C31" s="141"/>
    </row>
    <row r="32" spans="1:9" x14ac:dyDescent="0.25">
      <c r="A32" s="69"/>
      <c r="B32" s="74"/>
      <c r="C32" s="1"/>
    </row>
    <row r="33" spans="1:11" x14ac:dyDescent="0.25">
      <c r="A33" s="69"/>
      <c r="B33" s="74"/>
      <c r="C33" s="1"/>
    </row>
    <row r="34" spans="1:11" x14ac:dyDescent="0.25">
      <c r="A34" s="69"/>
      <c r="B34" s="74"/>
      <c r="C34" s="1"/>
      <c r="K34" s="2"/>
    </row>
    <row r="35" spans="1:11" x14ac:dyDescent="0.25">
      <c r="A35" s="69" t="s">
        <v>58</v>
      </c>
      <c r="B35" s="46"/>
      <c r="C35" s="47"/>
      <c r="D35" s="47"/>
      <c r="E35" s="47"/>
      <c r="F35" s="47"/>
    </row>
    <row r="36" spans="1:11" x14ac:dyDescent="0.25">
      <c r="A36" s="14" t="s">
        <v>16</v>
      </c>
      <c r="B36" s="48">
        <f>B28</f>
        <v>0.12589832496236419</v>
      </c>
      <c r="C36" s="47"/>
      <c r="D36" s="47"/>
      <c r="E36" s="47"/>
      <c r="F36" s="47"/>
    </row>
    <row r="37" spans="1:11" x14ac:dyDescent="0.25">
      <c r="A37" s="62" t="s">
        <v>38</v>
      </c>
      <c r="B37" s="63"/>
      <c r="C37" s="63">
        <f>PV($B$36,C25,0,-C26)</f>
        <v>88.817966758537224</v>
      </c>
      <c r="D37" s="63">
        <f t="shared" ref="D37:F37" si="1">PV($B$36,D25,0,-D26)</f>
        <v>78.88631219120623</v>
      </c>
      <c r="E37" s="63">
        <f t="shared" si="1"/>
        <v>70.065218539021444</v>
      </c>
      <c r="F37" s="63">
        <f t="shared" si="1"/>
        <v>62.230502511284534</v>
      </c>
    </row>
    <row r="38" spans="1:11" x14ac:dyDescent="0.25">
      <c r="A38" s="62" t="s">
        <v>14</v>
      </c>
      <c r="B38" s="63">
        <f>SUM(B37:F37)</f>
        <v>300.00000000004945</v>
      </c>
      <c r="C38" s="64"/>
      <c r="D38" s="64"/>
      <c r="E38" s="64"/>
      <c r="F38" s="64"/>
    </row>
    <row r="39" spans="1:11" x14ac:dyDescent="0.25">
      <c r="A39" s="65" t="s">
        <v>59</v>
      </c>
      <c r="B39" s="63">
        <f>B38+B26</f>
        <v>4.9453774408902973E-11</v>
      </c>
    </row>
    <row r="40" spans="1:11" x14ac:dyDescent="0.25">
      <c r="A40" s="136" t="s">
        <v>38</v>
      </c>
      <c r="B40" s="135"/>
      <c r="C40" s="135"/>
      <c r="D40" s="135"/>
      <c r="E40" s="135"/>
      <c r="F40" s="135"/>
    </row>
    <row r="41" spans="1:11" x14ac:dyDescent="0.25">
      <c r="A41" s="136" t="s">
        <v>14</v>
      </c>
      <c r="B41" s="135"/>
      <c r="C41" s="64"/>
      <c r="D41" s="64"/>
      <c r="E41" s="64"/>
      <c r="F41" s="64"/>
    </row>
    <row r="42" spans="1:11" x14ac:dyDescent="0.25">
      <c r="A42" s="116" t="s">
        <v>59</v>
      </c>
      <c r="B42" s="135"/>
    </row>
    <row r="43" spans="1:11" s="138" customFormat="1" ht="15.75" thickBot="1" x14ac:dyDescent="0.3"/>
  </sheetData>
  <printOptions horizontalCentered="1" verticalCentered="1" gridLinesSet="0"/>
  <pageMargins left="0.25" right="0.25" top="1" bottom="1" header="0.25" footer="0.25"/>
  <pageSetup paperSize="5" scale="15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I80"/>
  <sheetViews>
    <sheetView showGridLines="0" topLeftCell="A68" workbookViewId="0">
      <selection activeCell="E81" sqref="E81"/>
    </sheetView>
  </sheetViews>
  <sheetFormatPr defaultRowHeight="15" x14ac:dyDescent="0.25"/>
  <cols>
    <col min="1" max="1" width="12.5703125" customWidth="1"/>
    <col min="2" max="2" width="15" bestFit="1" customWidth="1"/>
    <col min="4" max="5" width="14" bestFit="1" customWidth="1"/>
    <col min="7" max="7" width="11.7109375" bestFit="1" customWidth="1"/>
  </cols>
  <sheetData>
    <row r="25" spans="1:9" s="83" customFormat="1" ht="18.75" x14ac:dyDescent="0.3">
      <c r="A25" s="84" t="s">
        <v>64</v>
      </c>
      <c r="B25" s="85"/>
      <c r="C25" s="85"/>
      <c r="D25" s="85"/>
      <c r="E25" s="85"/>
      <c r="F25" s="85"/>
      <c r="G25" s="85"/>
      <c r="H25" s="85"/>
      <c r="I25" s="85"/>
    </row>
    <row r="26" spans="1:9" s="83" customFormat="1" ht="18.75" x14ac:dyDescent="0.3">
      <c r="A26" s="84" t="s">
        <v>66</v>
      </c>
    </row>
    <row r="35" spans="1:7" x14ac:dyDescent="0.25">
      <c r="A35" s="14" t="s">
        <v>15</v>
      </c>
      <c r="B35">
        <v>35</v>
      </c>
    </row>
    <row r="36" spans="1:7" x14ac:dyDescent="0.25">
      <c r="A36" s="14" t="s">
        <v>16</v>
      </c>
      <c r="B36" s="2">
        <v>0.06</v>
      </c>
      <c r="G36" s="1"/>
    </row>
    <row r="37" spans="1:7" x14ac:dyDescent="0.25">
      <c r="A37" s="14" t="s">
        <v>17</v>
      </c>
      <c r="B37" s="82">
        <f>-125000</f>
        <v>-125000</v>
      </c>
    </row>
    <row r="38" spans="1:7" x14ac:dyDescent="0.25">
      <c r="A38" s="14" t="s">
        <v>13</v>
      </c>
      <c r="B38">
        <v>0</v>
      </c>
    </row>
    <row r="39" spans="1:7" x14ac:dyDescent="0.25">
      <c r="A39" s="65" t="s">
        <v>14</v>
      </c>
      <c r="B39" s="66">
        <f>PV(B36,B35,B37,B38,0)</f>
        <v>1812280.7952046865</v>
      </c>
      <c r="C39" s="49" t="s">
        <v>69</v>
      </c>
    </row>
    <row r="40" spans="1:7" x14ac:dyDescent="0.25">
      <c r="A40" s="116" t="s">
        <v>14</v>
      </c>
      <c r="B40" s="120">
        <f>PV(B36,B35,B37,B38,0)</f>
        <v>1812280.7952046865</v>
      </c>
      <c r="C40" s="49"/>
    </row>
    <row r="42" spans="1:7" s="83" customFormat="1" ht="18.75" x14ac:dyDescent="0.3">
      <c r="A42" s="84" t="s">
        <v>67</v>
      </c>
    </row>
    <row r="43" spans="1:7" s="83" customFormat="1" ht="18.75" x14ac:dyDescent="0.3">
      <c r="A43" s="84" t="s">
        <v>68</v>
      </c>
    </row>
    <row r="50" spans="1:3" x14ac:dyDescent="0.25">
      <c r="A50" s="14" t="s">
        <v>15</v>
      </c>
      <c r="B50">
        <v>30</v>
      </c>
    </row>
    <row r="51" spans="1:3" x14ac:dyDescent="0.25">
      <c r="A51" s="14" t="s">
        <v>16</v>
      </c>
      <c r="B51" s="2">
        <v>0.06</v>
      </c>
    </row>
    <row r="52" spans="1:3" x14ac:dyDescent="0.25">
      <c r="A52" s="14" t="s">
        <v>17</v>
      </c>
      <c r="B52" s="82">
        <v>0</v>
      </c>
    </row>
    <row r="53" spans="1:3" x14ac:dyDescent="0.25">
      <c r="A53" s="14" t="s">
        <v>13</v>
      </c>
      <c r="B53" s="81">
        <f>B39</f>
        <v>1812280.7952046865</v>
      </c>
    </row>
    <row r="54" spans="1:3" x14ac:dyDescent="0.25">
      <c r="A54" s="65" t="s">
        <v>14</v>
      </c>
      <c r="B54" s="86">
        <f>PV(B51,B50,B52,B53,0)</f>
        <v>-315536.44649991638</v>
      </c>
      <c r="C54" s="14" t="s">
        <v>70</v>
      </c>
    </row>
    <row r="55" spans="1:3" x14ac:dyDescent="0.25">
      <c r="A55" s="116" t="s">
        <v>14</v>
      </c>
      <c r="B55" s="143"/>
    </row>
    <row r="57" spans="1:3" s="83" customFormat="1" ht="18.75" x14ac:dyDescent="0.3">
      <c r="A57" s="84" t="s">
        <v>71</v>
      </c>
    </row>
    <row r="58" spans="1:3" s="83" customFormat="1" ht="18.75" x14ac:dyDescent="0.3">
      <c r="A58" s="84" t="s">
        <v>73</v>
      </c>
    </row>
    <row r="64" spans="1:3" x14ac:dyDescent="0.25">
      <c r="A64" s="32" t="s">
        <v>15</v>
      </c>
      <c r="B64" s="32">
        <v>30</v>
      </c>
    </row>
    <row r="65" spans="1:5" x14ac:dyDescent="0.25">
      <c r="A65" s="32" t="s">
        <v>16</v>
      </c>
      <c r="B65" s="79">
        <v>0.06</v>
      </c>
    </row>
    <row r="66" spans="1:5" x14ac:dyDescent="0.25">
      <c r="A66" s="32" t="s">
        <v>14</v>
      </c>
      <c r="B66" s="78">
        <v>0</v>
      </c>
    </row>
    <row r="67" spans="1:5" x14ac:dyDescent="0.25">
      <c r="A67" s="32" t="s">
        <v>13</v>
      </c>
      <c r="B67" s="87">
        <f>B39</f>
        <v>1812280.7952046865</v>
      </c>
    </row>
    <row r="68" spans="1:5" x14ac:dyDescent="0.25">
      <c r="A68" s="65" t="s">
        <v>17</v>
      </c>
      <c r="B68" s="86">
        <f>PMT(B65,B64,B66,B67,0)</f>
        <v>-22923.379373656484</v>
      </c>
      <c r="C68" s="14" t="s">
        <v>72</v>
      </c>
    </row>
    <row r="69" spans="1:5" x14ac:dyDescent="0.25">
      <c r="A69" s="116" t="s">
        <v>17</v>
      </c>
      <c r="B69" s="143">
        <f>PMT(B65,B64,B66,B67,0)</f>
        <v>-22923.379373656484</v>
      </c>
    </row>
    <row r="71" spans="1:5" s="104" customFormat="1" ht="18.75" x14ac:dyDescent="0.3">
      <c r="A71" s="103" t="s">
        <v>74</v>
      </c>
    </row>
    <row r="73" spans="1:5" ht="15.75" thickBot="1" x14ac:dyDescent="0.3">
      <c r="A73" s="8" t="s">
        <v>6</v>
      </c>
      <c r="B73" s="88"/>
      <c r="C73" s="55"/>
      <c r="D73" s="55"/>
    </row>
    <row r="74" spans="1:5" x14ac:dyDescent="0.25">
      <c r="A74" s="14" t="s">
        <v>7</v>
      </c>
      <c r="B74" s="14"/>
      <c r="C74" s="14"/>
      <c r="D74" s="16">
        <v>125000</v>
      </c>
    </row>
    <row r="75" spans="1:5" x14ac:dyDescent="0.25">
      <c r="A75" s="14" t="s">
        <v>8</v>
      </c>
      <c r="B75" s="14"/>
      <c r="C75" s="14"/>
      <c r="D75" s="16">
        <v>30</v>
      </c>
    </row>
    <row r="76" spans="1:5" x14ac:dyDescent="0.25">
      <c r="A76" s="14" t="s">
        <v>9</v>
      </c>
      <c r="B76" s="14"/>
      <c r="C76" s="14"/>
      <c r="D76" s="16">
        <v>35</v>
      </c>
    </row>
    <row r="77" spans="1:5" ht="15.75" thickBot="1" x14ac:dyDescent="0.3">
      <c r="A77" s="55" t="s">
        <v>75</v>
      </c>
      <c r="B77" s="55"/>
      <c r="C77" s="55"/>
      <c r="D77" s="18">
        <v>0.06</v>
      </c>
    </row>
    <row r="78" spans="1:5" x14ac:dyDescent="0.25">
      <c r="A78" s="14" t="s">
        <v>10</v>
      </c>
      <c r="B78" s="14"/>
      <c r="C78" s="14"/>
      <c r="D78" s="144">
        <f>PV(D77,D76,D74,0,0)</f>
        <v>-1812280.7952046865</v>
      </c>
      <c r="E78" s="180">
        <f>PV(D77,D76,D74,0,0)</f>
        <v>-1812280.7952046865</v>
      </c>
    </row>
    <row r="79" spans="1:5" x14ac:dyDescent="0.25">
      <c r="A79" s="14" t="s">
        <v>11</v>
      </c>
      <c r="B79" s="14"/>
      <c r="C79" s="14"/>
      <c r="D79" s="145">
        <f>PV(D77,D75,0,D78)</f>
        <v>315536.44649991638</v>
      </c>
      <c r="E79" s="180">
        <f>PV(D77,D75,0,E78,0)</f>
        <v>315536.44649991638</v>
      </c>
    </row>
    <row r="80" spans="1:5" x14ac:dyDescent="0.25">
      <c r="A80" s="14" t="s">
        <v>12</v>
      </c>
      <c r="B80" s="14"/>
      <c r="C80" s="14"/>
      <c r="D80" s="145">
        <f>PMT(D77,D75,0,D78,0)</f>
        <v>22923.379373656484</v>
      </c>
      <c r="E80" s="180">
        <f>PMT(D77,D75,0,E78,0)</f>
        <v>22923.379373656484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C21"/>
  <sheetViews>
    <sheetView showGridLines="0" workbookViewId="0">
      <selection activeCell="J15" sqref="J15"/>
    </sheetView>
  </sheetViews>
  <sheetFormatPr defaultRowHeight="15" x14ac:dyDescent="0.25"/>
  <sheetData>
    <row r="20" spans="2:3" x14ac:dyDescent="0.25">
      <c r="B20" s="163"/>
      <c r="C20" s="163"/>
    </row>
    <row r="21" spans="2:3" x14ac:dyDescent="0.25">
      <c r="B21" s="16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0"/>
  <sheetViews>
    <sheetView showGridLines="0" topLeftCell="A168" workbookViewId="0">
      <selection activeCell="B191" sqref="B191"/>
    </sheetView>
  </sheetViews>
  <sheetFormatPr defaultRowHeight="15" x14ac:dyDescent="0.25"/>
  <cols>
    <col min="1" max="1" width="15.28515625" customWidth="1"/>
    <col min="2" max="2" width="18.85546875" bestFit="1" customWidth="1"/>
    <col min="3" max="3" width="16.7109375" bestFit="1" customWidth="1"/>
    <col min="4" max="4" width="19.140625" bestFit="1" customWidth="1"/>
  </cols>
  <sheetData>
    <row r="1" spans="1:4" x14ac:dyDescent="0.25">
      <c r="A1" s="39"/>
    </row>
    <row r="7" spans="1:4" x14ac:dyDescent="0.25">
      <c r="A7" s="14" t="s">
        <v>13</v>
      </c>
      <c r="B7" s="90">
        <v>15000</v>
      </c>
      <c r="C7" s="181">
        <v>15000</v>
      </c>
    </row>
    <row r="8" spans="1:4" x14ac:dyDescent="0.25">
      <c r="A8" s="14" t="s">
        <v>17</v>
      </c>
      <c r="B8">
        <v>0</v>
      </c>
      <c r="C8" s="181">
        <v>0</v>
      </c>
    </row>
    <row r="9" spans="1:4" x14ac:dyDescent="0.25">
      <c r="A9" s="14" t="s">
        <v>15</v>
      </c>
      <c r="B9" s="91">
        <f>3*365</f>
        <v>1095</v>
      </c>
      <c r="C9" s="182">
        <v>3</v>
      </c>
    </row>
    <row r="10" spans="1:4" x14ac:dyDescent="0.25">
      <c r="A10" s="14" t="s">
        <v>93</v>
      </c>
      <c r="B10" s="92">
        <f>5.5%/365</f>
        <v>1.5068493150684933E-4</v>
      </c>
      <c r="C10" s="13">
        <v>5.5E-2</v>
      </c>
    </row>
    <row r="11" spans="1:4" s="109" customFormat="1" x14ac:dyDescent="0.25">
      <c r="A11" s="121" t="s">
        <v>14</v>
      </c>
      <c r="B11" s="122">
        <f>PV(B10,B9,B8,B7)</f>
        <v>-12718.563655363949</v>
      </c>
      <c r="C11" s="122">
        <f>PV(C10,C9,C8,C7)</f>
        <v>-12774.20496275734</v>
      </c>
    </row>
    <row r="12" spans="1:4" s="109" customFormat="1" ht="15.75" thickBot="1" x14ac:dyDescent="0.3">
      <c r="A12" s="146" t="s">
        <v>14</v>
      </c>
      <c r="B12" s="147"/>
      <c r="C12" s="121" t="s">
        <v>130</v>
      </c>
      <c r="D12" s="183"/>
    </row>
    <row r="13" spans="1:4" s="61" customFormat="1" x14ac:dyDescent="0.25"/>
    <row r="15" spans="1:4" x14ac:dyDescent="0.25">
      <c r="A15" s="39"/>
    </row>
    <row r="16" spans="1:4" x14ac:dyDescent="0.25">
      <c r="A16" s="14" t="s">
        <v>77</v>
      </c>
      <c r="B16" s="3">
        <v>5.5E-2</v>
      </c>
    </row>
    <row r="17" spans="1:3" x14ac:dyDescent="0.25">
      <c r="A17" s="14" t="s">
        <v>78</v>
      </c>
      <c r="B17">
        <v>365</v>
      </c>
    </row>
    <row r="18" spans="1:3" x14ac:dyDescent="0.25">
      <c r="A18" s="14" t="s">
        <v>79</v>
      </c>
      <c r="B18" s="13">
        <f>EFFECT(B16,B17)</f>
        <v>5.6536236993749656E-2</v>
      </c>
      <c r="C18" s="13">
        <f>EFFECT(B16,B17)</f>
        <v>5.6536236993749656E-2</v>
      </c>
    </row>
    <row r="19" spans="1:3" x14ac:dyDescent="0.25">
      <c r="A19" s="14"/>
    </row>
    <row r="27" spans="1:3" x14ac:dyDescent="0.25">
      <c r="A27" s="14" t="s">
        <v>13</v>
      </c>
      <c r="B27" s="90">
        <v>15000</v>
      </c>
    </row>
    <row r="28" spans="1:3" x14ac:dyDescent="0.25">
      <c r="A28" s="14" t="s">
        <v>17</v>
      </c>
      <c r="B28">
        <v>0</v>
      </c>
    </row>
    <row r="29" spans="1:3" x14ac:dyDescent="0.25">
      <c r="A29" s="14" t="s">
        <v>15</v>
      </c>
      <c r="B29" s="76">
        <v>3</v>
      </c>
    </row>
    <row r="30" spans="1:3" x14ac:dyDescent="0.25">
      <c r="A30" s="14" t="s">
        <v>84</v>
      </c>
      <c r="B30" s="13">
        <f>B18</f>
        <v>5.6536236993749656E-2</v>
      </c>
    </row>
    <row r="31" spans="1:3" s="109" customFormat="1" x14ac:dyDescent="0.25">
      <c r="A31" s="121" t="s">
        <v>14</v>
      </c>
      <c r="B31" s="122">
        <f>PV(B30,B29,B28,B27)</f>
        <v>-12718.563655363952</v>
      </c>
    </row>
    <row r="32" spans="1:3" s="109" customFormat="1" x14ac:dyDescent="0.25">
      <c r="A32" s="148" t="s">
        <v>14</v>
      </c>
      <c r="B32" s="147"/>
    </row>
    <row r="33" spans="1:4" s="61" customFormat="1" x14ac:dyDescent="0.25"/>
    <row r="41" spans="1:4" x14ac:dyDescent="0.25">
      <c r="B41" s="64" t="s">
        <v>82</v>
      </c>
      <c r="C41" s="64"/>
      <c r="D41" s="64" t="s">
        <v>83</v>
      </c>
    </row>
    <row r="42" spans="1:4" x14ac:dyDescent="0.25">
      <c r="A42" s="47" t="s">
        <v>77</v>
      </c>
      <c r="B42" s="94">
        <v>5.2499999999999998E-2</v>
      </c>
      <c r="C42" s="47"/>
      <c r="D42" s="94">
        <v>5.2999999999999999E-2</v>
      </c>
    </row>
    <row r="43" spans="1:4" x14ac:dyDescent="0.25">
      <c r="A43" s="47" t="s">
        <v>65</v>
      </c>
      <c r="B43" s="47">
        <v>365</v>
      </c>
      <c r="C43" s="47"/>
      <c r="D43" s="47">
        <v>2</v>
      </c>
    </row>
    <row r="44" spans="1:4" x14ac:dyDescent="0.25">
      <c r="A44" s="67" t="s">
        <v>84</v>
      </c>
      <c r="B44" s="95">
        <f>EFFECT(B42,B43)</f>
        <v>5.3898583263516153E-2</v>
      </c>
      <c r="C44" s="67"/>
      <c r="D44" s="95">
        <f>EFFECT(D42,D43)</f>
        <v>5.3702249999999951E-2</v>
      </c>
    </row>
    <row r="45" spans="1:4" x14ac:dyDescent="0.25">
      <c r="A45" s="111" t="s">
        <v>84</v>
      </c>
      <c r="B45" s="112"/>
      <c r="C45" s="111"/>
      <c r="D45" s="112"/>
    </row>
    <row r="46" spans="1:4" x14ac:dyDescent="0.25">
      <c r="A46" s="67" t="s">
        <v>85</v>
      </c>
      <c r="B46" s="67" t="s">
        <v>86</v>
      </c>
      <c r="C46" s="67"/>
      <c r="D46" s="67" t="s">
        <v>87</v>
      </c>
    </row>
    <row r="47" spans="1:4" x14ac:dyDescent="0.25">
      <c r="A47" s="102" t="s">
        <v>88</v>
      </c>
      <c r="B47" s="102"/>
      <c r="C47" s="102"/>
      <c r="D47" s="102"/>
    </row>
    <row r="48" spans="1:4" x14ac:dyDescent="0.25">
      <c r="A48" s="96" t="s">
        <v>15</v>
      </c>
      <c r="B48" s="4">
        <v>1</v>
      </c>
      <c r="C48" s="4"/>
      <c r="D48" s="4">
        <v>1</v>
      </c>
    </row>
    <row r="49" spans="1:4" x14ac:dyDescent="0.25">
      <c r="A49" s="15" t="s">
        <v>14</v>
      </c>
      <c r="B49" s="4">
        <v>100</v>
      </c>
      <c r="C49" s="4"/>
      <c r="D49" s="4">
        <v>100</v>
      </c>
    </row>
    <row r="50" spans="1:4" x14ac:dyDescent="0.25">
      <c r="A50" s="15" t="s">
        <v>17</v>
      </c>
      <c r="B50" s="4">
        <v>0</v>
      </c>
      <c r="C50" s="4"/>
      <c r="D50" s="4">
        <v>0</v>
      </c>
    </row>
    <row r="51" spans="1:4" x14ac:dyDescent="0.25">
      <c r="A51" s="15" t="s">
        <v>16</v>
      </c>
      <c r="B51" s="5">
        <f>B44</f>
        <v>5.3898583263516153E-2</v>
      </c>
      <c r="C51" s="4"/>
      <c r="D51" s="5">
        <f>D44</f>
        <v>5.3702249999999951E-2</v>
      </c>
    </row>
    <row r="52" spans="1:4" x14ac:dyDescent="0.25">
      <c r="A52" s="89" t="s">
        <v>13</v>
      </c>
      <c r="B52" s="70">
        <f>FV(B51,B48,B50,-B49)</f>
        <v>105.38985832635161</v>
      </c>
      <c r="C52" s="89"/>
      <c r="D52" s="70">
        <f>FV(D51,D48,D50,-D49)</f>
        <v>105.37022499999999</v>
      </c>
    </row>
    <row r="53" spans="1:4" x14ac:dyDescent="0.25">
      <c r="A53" s="113" t="s">
        <v>13</v>
      </c>
      <c r="B53" s="114"/>
      <c r="C53" s="113"/>
      <c r="D53" s="114"/>
    </row>
    <row r="54" spans="1:4" x14ac:dyDescent="0.25">
      <c r="A54" s="102" t="s">
        <v>89</v>
      </c>
      <c r="B54" s="102"/>
      <c r="C54" s="102"/>
      <c r="D54" s="102"/>
    </row>
    <row r="55" spans="1:4" x14ac:dyDescent="0.25">
      <c r="A55" s="96" t="s">
        <v>15</v>
      </c>
      <c r="B55" s="98">
        <f>B48*B43</f>
        <v>365</v>
      </c>
      <c r="C55" s="47"/>
      <c r="D55" s="99">
        <f>D48*D43</f>
        <v>2</v>
      </c>
    </row>
    <row r="56" spans="1:4" x14ac:dyDescent="0.25">
      <c r="A56" s="15" t="s">
        <v>14</v>
      </c>
      <c r="B56" s="47">
        <v>100</v>
      </c>
      <c r="C56" s="47"/>
      <c r="D56" s="47">
        <v>100</v>
      </c>
    </row>
    <row r="57" spans="1:4" x14ac:dyDescent="0.25">
      <c r="A57" s="15" t="s">
        <v>17</v>
      </c>
      <c r="B57" s="47">
        <v>0</v>
      </c>
      <c r="C57" s="47"/>
      <c r="D57" s="47">
        <v>0</v>
      </c>
    </row>
    <row r="58" spans="1:4" x14ac:dyDescent="0.25">
      <c r="A58" s="15" t="s">
        <v>92</v>
      </c>
      <c r="B58" s="100">
        <f>B42/B43</f>
        <v>1.4383561643835615E-4</v>
      </c>
      <c r="C58" s="47"/>
      <c r="D58" s="101">
        <f>D42/D43</f>
        <v>2.6499999999999999E-2</v>
      </c>
    </row>
    <row r="59" spans="1:4" x14ac:dyDescent="0.25">
      <c r="A59" s="89" t="s">
        <v>13</v>
      </c>
      <c r="B59" s="97">
        <f>FV(B58,B55,B57,-B56)</f>
        <v>105.38985832635161</v>
      </c>
      <c r="C59" s="67"/>
      <c r="D59" s="97">
        <f>FV(D58,D55,D57,-D56)</f>
        <v>105.37022499999999</v>
      </c>
    </row>
    <row r="60" spans="1:4" x14ac:dyDescent="0.25">
      <c r="A60" s="113" t="s">
        <v>13</v>
      </c>
      <c r="B60" s="115"/>
      <c r="C60" s="111"/>
      <c r="D60" s="115"/>
    </row>
    <row r="61" spans="1:4" s="12" customFormat="1" ht="15.75" thickBot="1" x14ac:dyDescent="0.3"/>
    <row r="62" spans="1:4" s="61" customFormat="1" x14ac:dyDescent="0.25"/>
    <row r="67" spans="1:9" ht="18.75" x14ac:dyDescent="0.3">
      <c r="A67" s="103" t="s">
        <v>90</v>
      </c>
      <c r="B67" s="103"/>
      <c r="C67" s="104"/>
      <c r="D67" s="104"/>
      <c r="E67" s="104"/>
      <c r="F67" s="104"/>
      <c r="G67" s="104"/>
      <c r="H67" s="104"/>
      <c r="I67" s="104"/>
    </row>
    <row r="69" spans="1:9" x14ac:dyDescent="0.25">
      <c r="A69" s="109"/>
    </row>
    <row r="74" spans="1:9" x14ac:dyDescent="0.25">
      <c r="A74" s="14"/>
    </row>
    <row r="80" spans="1:9" x14ac:dyDescent="0.25">
      <c r="A80" s="14" t="s">
        <v>77</v>
      </c>
      <c r="B80" s="2">
        <v>0.1</v>
      </c>
    </row>
    <row r="81" spans="1:9" x14ac:dyDescent="0.25">
      <c r="A81" s="14" t="s">
        <v>65</v>
      </c>
      <c r="B81">
        <v>2</v>
      </c>
    </row>
    <row r="82" spans="1:9" x14ac:dyDescent="0.25">
      <c r="A82" s="65" t="s">
        <v>84</v>
      </c>
      <c r="B82" s="93">
        <f>EFFECT(B80,B81)</f>
        <v>0.10250000000000004</v>
      </c>
    </row>
    <row r="83" spans="1:9" x14ac:dyDescent="0.25">
      <c r="A83" s="116" t="s">
        <v>84</v>
      </c>
      <c r="B83" s="117">
        <f>EFFECT(B80,B81)</f>
        <v>0.10250000000000004</v>
      </c>
    </row>
    <row r="85" spans="1:9" x14ac:dyDescent="0.25">
      <c r="A85" s="14" t="s">
        <v>15</v>
      </c>
      <c r="B85">
        <v>3</v>
      </c>
    </row>
    <row r="86" spans="1:9" x14ac:dyDescent="0.25">
      <c r="A86" s="14" t="s">
        <v>84</v>
      </c>
      <c r="B86" s="3">
        <f>B82</f>
        <v>0.10250000000000004</v>
      </c>
    </row>
    <row r="87" spans="1:9" x14ac:dyDescent="0.25">
      <c r="A87" s="14" t="s">
        <v>17</v>
      </c>
      <c r="B87">
        <v>-100</v>
      </c>
    </row>
    <row r="88" spans="1:9" x14ac:dyDescent="0.25">
      <c r="A88" s="14" t="s">
        <v>14</v>
      </c>
      <c r="B88">
        <v>0</v>
      </c>
    </row>
    <row r="89" spans="1:9" x14ac:dyDescent="0.25">
      <c r="A89" s="24" t="s">
        <v>13</v>
      </c>
      <c r="B89" s="40">
        <f>FV(B86,B85,B87,B88,0)</f>
        <v>331.80062499999985</v>
      </c>
    </row>
    <row r="90" spans="1:9" x14ac:dyDescent="0.25">
      <c r="A90" s="118" t="s">
        <v>13</v>
      </c>
      <c r="B90" s="119"/>
    </row>
    <row r="93" spans="1:9" ht="18.75" x14ac:dyDescent="0.3">
      <c r="A93" s="103" t="s">
        <v>91</v>
      </c>
      <c r="B93" s="103"/>
      <c r="C93" s="104"/>
      <c r="D93" s="104"/>
      <c r="E93" s="104"/>
      <c r="F93" s="104"/>
      <c r="G93" s="104"/>
      <c r="H93" s="104"/>
      <c r="I93" s="104"/>
    </row>
    <row r="95" spans="1:9" x14ac:dyDescent="0.25">
      <c r="A95" s="109"/>
    </row>
    <row r="100" spans="1:1" x14ac:dyDescent="0.25">
      <c r="A100" s="14"/>
    </row>
    <row r="118" spans="1:8" ht="15.75" thickBot="1" x14ac:dyDescent="0.3">
      <c r="A118" s="110" t="s">
        <v>76</v>
      </c>
      <c r="B118" s="56">
        <v>0</v>
      </c>
      <c r="C118" s="56">
        <v>1</v>
      </c>
      <c r="D118" s="56">
        <v>2</v>
      </c>
      <c r="E118" s="56">
        <v>3</v>
      </c>
      <c r="F118" s="56">
        <v>4</v>
      </c>
      <c r="G118" s="56">
        <v>5</v>
      </c>
      <c r="H118" s="56">
        <v>6</v>
      </c>
    </row>
    <row r="119" spans="1:8" x14ac:dyDescent="0.25">
      <c r="A119" s="96" t="s">
        <v>36</v>
      </c>
      <c r="B119" s="47"/>
      <c r="C119" s="96">
        <v>0</v>
      </c>
      <c r="D119" s="47">
        <v>100</v>
      </c>
      <c r="E119" s="96">
        <v>0</v>
      </c>
      <c r="F119" s="47">
        <v>100</v>
      </c>
      <c r="G119" s="96">
        <v>0</v>
      </c>
      <c r="H119" s="47">
        <v>100</v>
      </c>
    </row>
    <row r="121" spans="1:8" x14ac:dyDescent="0.25">
      <c r="A121" s="14" t="s">
        <v>92</v>
      </c>
      <c r="B121" s="13">
        <f>B80/2</f>
        <v>0.05</v>
      </c>
      <c r="C121" s="1"/>
    </row>
    <row r="122" spans="1:8" x14ac:dyDescent="0.25">
      <c r="A122" s="65" t="s">
        <v>94</v>
      </c>
      <c r="B122" s="65"/>
      <c r="C122" s="97">
        <f>FV($B$121,$H$118-C118,0,-C119)</f>
        <v>0</v>
      </c>
      <c r="D122" s="97">
        <f>FV($B$121,$H$118-D118,0,-D119)</f>
        <v>121.550625</v>
      </c>
      <c r="E122" s="97">
        <f t="shared" ref="E122:H122" si="0">FV($B$121,$H$118-E118,0,-E119)</f>
        <v>0</v>
      </c>
      <c r="F122" s="97">
        <f t="shared" si="0"/>
        <v>110.25</v>
      </c>
      <c r="G122" s="97">
        <f t="shared" si="0"/>
        <v>0</v>
      </c>
      <c r="H122" s="97">
        <f t="shared" si="0"/>
        <v>100</v>
      </c>
    </row>
    <row r="123" spans="1:8" x14ac:dyDescent="0.25">
      <c r="A123" s="65" t="s">
        <v>13</v>
      </c>
      <c r="B123" s="65"/>
      <c r="C123" s="97">
        <f>SUM(C122:H122)</f>
        <v>331.80062499999997</v>
      </c>
    </row>
    <row r="124" spans="1:8" x14ac:dyDescent="0.25">
      <c r="A124" s="116" t="s">
        <v>94</v>
      </c>
      <c r="B124" s="116"/>
      <c r="C124" s="115"/>
      <c r="D124" s="115">
        <f>FV(B121,$H$118-D118,0,-D119,0)</f>
        <v>121.550625</v>
      </c>
      <c r="E124" s="115"/>
      <c r="F124" s="115"/>
      <c r="G124" s="115"/>
      <c r="H124" s="115"/>
    </row>
    <row r="125" spans="1:8" x14ac:dyDescent="0.25">
      <c r="A125" s="116" t="s">
        <v>13</v>
      </c>
      <c r="B125" s="116"/>
      <c r="C125" s="115"/>
    </row>
    <row r="127" spans="1:8" x14ac:dyDescent="0.25">
      <c r="A127" s="14" t="s">
        <v>95</v>
      </c>
    </row>
    <row r="128" spans="1:8" x14ac:dyDescent="0.25">
      <c r="C128" s="1">
        <f>NPV(B121,B119:H119)</f>
        <v>247.59473498865592</v>
      </c>
      <c r="D128" s="1">
        <f>FV(B121,6,0,-C128,0)</f>
        <v>331.80062499999997</v>
      </c>
    </row>
    <row r="129" spans="1:3" x14ac:dyDescent="0.25">
      <c r="A129" s="65" t="s">
        <v>37</v>
      </c>
      <c r="B129" s="66">
        <f>NPV(B121,B119:H119)</f>
        <v>247.59473498865592</v>
      </c>
      <c r="C129" s="49" t="s">
        <v>96</v>
      </c>
    </row>
    <row r="130" spans="1:3" x14ac:dyDescent="0.25">
      <c r="A130" s="65" t="s">
        <v>13</v>
      </c>
      <c r="B130" s="66">
        <f>FV(B121,H118,0,-B129,)</f>
        <v>331.80062499999997</v>
      </c>
    </row>
    <row r="131" spans="1:3" x14ac:dyDescent="0.25">
      <c r="A131" s="116" t="s">
        <v>37</v>
      </c>
      <c r="B131" s="120"/>
    </row>
    <row r="132" spans="1:3" x14ac:dyDescent="0.25">
      <c r="A132" s="116" t="s">
        <v>13</v>
      </c>
      <c r="B132" s="120"/>
    </row>
    <row r="134" spans="1:3" s="61" customFormat="1" x14ac:dyDescent="0.25"/>
    <row r="144" spans="1:3" x14ac:dyDescent="0.25">
      <c r="A144" s="14" t="s">
        <v>13</v>
      </c>
      <c r="B144">
        <v>0</v>
      </c>
    </row>
    <row r="145" spans="1:3" x14ac:dyDescent="0.25">
      <c r="A145" s="14" t="s">
        <v>17</v>
      </c>
      <c r="B145">
        <v>-140</v>
      </c>
    </row>
    <row r="146" spans="1:3" x14ac:dyDescent="0.25">
      <c r="A146" s="14" t="s">
        <v>97</v>
      </c>
      <c r="B146">
        <f>5*12</f>
        <v>60</v>
      </c>
    </row>
    <row r="147" spans="1:3" x14ac:dyDescent="0.25">
      <c r="A147" s="14" t="s">
        <v>98</v>
      </c>
      <c r="B147" s="17">
        <f>12%/12</f>
        <v>0.01</v>
      </c>
    </row>
    <row r="148" spans="1:3" x14ac:dyDescent="0.25">
      <c r="A148" s="65" t="s">
        <v>14</v>
      </c>
      <c r="B148" s="86">
        <f>PV(B147,B146,B145,B144,0)</f>
        <v>6293.7053768713649</v>
      </c>
      <c r="C148" s="14" t="s">
        <v>99</v>
      </c>
    </row>
    <row r="149" spans="1:3" x14ac:dyDescent="0.25">
      <c r="A149" s="116" t="s">
        <v>14</v>
      </c>
      <c r="B149" s="143"/>
    </row>
    <row r="150" spans="1:3" s="123" customFormat="1" x14ac:dyDescent="0.25"/>
    <row r="160" spans="1:3" x14ac:dyDescent="0.25">
      <c r="A160" s="14" t="s">
        <v>14</v>
      </c>
      <c r="B160">
        <v>3500</v>
      </c>
    </row>
    <row r="161" spans="1:3" x14ac:dyDescent="0.25">
      <c r="A161" s="14" t="s">
        <v>13</v>
      </c>
      <c r="B161">
        <v>0</v>
      </c>
    </row>
    <row r="162" spans="1:3" x14ac:dyDescent="0.25">
      <c r="A162" s="14" t="s">
        <v>100</v>
      </c>
      <c r="B162">
        <f>2*12</f>
        <v>24</v>
      </c>
    </row>
    <row r="163" spans="1:3" x14ac:dyDescent="0.25">
      <c r="A163" s="14" t="s">
        <v>101</v>
      </c>
      <c r="B163" s="17">
        <f>16.9%/12</f>
        <v>1.4083333333333331E-2</v>
      </c>
    </row>
    <row r="164" spans="1:3" x14ac:dyDescent="0.25">
      <c r="A164" s="65" t="s">
        <v>17</v>
      </c>
      <c r="B164" s="86">
        <f>PMT(B163,B162,B160,B161)</f>
        <v>-172.87979737400471</v>
      </c>
      <c r="C164" s="14"/>
    </row>
    <row r="165" spans="1:3" x14ac:dyDescent="0.25">
      <c r="A165" s="116" t="s">
        <v>17</v>
      </c>
      <c r="B165" s="143"/>
    </row>
    <row r="166" spans="1:3" s="61" customFormat="1" x14ac:dyDescent="0.25"/>
    <row r="176" spans="1:3" x14ac:dyDescent="0.25">
      <c r="A176" s="14" t="s">
        <v>13</v>
      </c>
      <c r="B176">
        <v>0</v>
      </c>
    </row>
    <row r="177" spans="1:10" x14ac:dyDescent="0.25">
      <c r="A177" s="14" t="s">
        <v>17</v>
      </c>
      <c r="B177">
        <v>-180</v>
      </c>
    </row>
    <row r="178" spans="1:10" x14ac:dyDescent="0.25">
      <c r="A178" s="14" t="s">
        <v>100</v>
      </c>
      <c r="B178">
        <f>2*12</f>
        <v>24</v>
      </c>
    </row>
    <row r="179" spans="1:10" x14ac:dyDescent="0.25">
      <c r="A179" s="14" t="s">
        <v>102</v>
      </c>
      <c r="B179" s="17">
        <f>15%/12</f>
        <v>1.2499999999999999E-2</v>
      </c>
    </row>
    <row r="180" spans="1:10" x14ac:dyDescent="0.25">
      <c r="A180" s="65" t="s">
        <v>14</v>
      </c>
      <c r="B180" s="86">
        <f>PV(B179,B178,B177,B176,0)</f>
        <v>3712.3622120815753</v>
      </c>
      <c r="C180" s="49" t="s">
        <v>103</v>
      </c>
    </row>
    <row r="181" spans="1:10" x14ac:dyDescent="0.25">
      <c r="A181" s="116" t="s">
        <v>14</v>
      </c>
      <c r="B181" s="120"/>
      <c r="C181" s="49"/>
    </row>
    <row r="182" spans="1:10" x14ac:dyDescent="0.25">
      <c r="A182" s="69"/>
      <c r="B182" s="71"/>
      <c r="C182" s="49"/>
    </row>
    <row r="183" spans="1:10" x14ac:dyDescent="0.25">
      <c r="A183" s="57" t="s">
        <v>105</v>
      </c>
      <c r="B183" s="45"/>
      <c r="C183" s="45"/>
    </row>
    <row r="184" spans="1:10" x14ac:dyDescent="0.25">
      <c r="A184" s="14"/>
    </row>
    <row r="185" spans="1:10" x14ac:dyDescent="0.25">
      <c r="A185" s="14" t="s">
        <v>13</v>
      </c>
      <c r="B185">
        <v>0</v>
      </c>
    </row>
    <row r="186" spans="1:10" x14ac:dyDescent="0.25">
      <c r="A186" s="14" t="s">
        <v>17</v>
      </c>
      <c r="B186">
        <v>-180</v>
      </c>
    </row>
    <row r="187" spans="1:10" x14ac:dyDescent="0.25">
      <c r="A187" s="14" t="s">
        <v>100</v>
      </c>
      <c r="B187">
        <f>2*12</f>
        <v>24</v>
      </c>
    </row>
    <row r="188" spans="1:10" x14ac:dyDescent="0.25">
      <c r="A188" s="32" t="s">
        <v>14</v>
      </c>
      <c r="B188" s="87">
        <v>3500</v>
      </c>
    </row>
    <row r="189" spans="1:10" x14ac:dyDescent="0.25">
      <c r="A189" s="65" t="s">
        <v>104</v>
      </c>
      <c r="B189" s="93">
        <f>RATE(B187,B186,B188,B185,0)</f>
        <v>1.7572801851132247E-2</v>
      </c>
      <c r="C189" s="49" t="s">
        <v>106</v>
      </c>
      <c r="D189" s="49"/>
      <c r="E189" s="124">
        <f>B189*12</f>
        <v>0.21087362221358696</v>
      </c>
      <c r="F189" s="49" t="s">
        <v>107</v>
      </c>
      <c r="G189" s="49"/>
      <c r="H189" s="49"/>
      <c r="I189" s="49"/>
      <c r="J189" s="49"/>
    </row>
    <row r="190" spans="1:10" x14ac:dyDescent="0.25">
      <c r="A190" s="116" t="s">
        <v>104</v>
      </c>
      <c r="B190" s="283">
        <f>RATE(B187,B186,B188,0,0)</f>
        <v>1.7572801851132247E-2</v>
      </c>
      <c r="C190" s="49" t="s">
        <v>108</v>
      </c>
    </row>
  </sheetData>
  <pageMargins left="0.7" right="0.7" top="0.75" bottom="0.75" header="0.3" footer="0.3"/>
  <pageSetup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N22"/>
  <sheetViews>
    <sheetView showGridLines="0" workbookViewId="0">
      <selection activeCell="F19" sqref="F19"/>
    </sheetView>
  </sheetViews>
  <sheetFormatPr defaultRowHeight="15" x14ac:dyDescent="0.25"/>
  <cols>
    <col min="2" max="2" width="12" bestFit="1" customWidth="1"/>
    <col min="3" max="3" width="19.28515625" bestFit="1" customWidth="1"/>
    <col min="4" max="4" width="14.140625" bestFit="1" customWidth="1"/>
    <col min="5" max="5" width="10.85546875" customWidth="1"/>
    <col min="14" max="14" width="15.140625" bestFit="1" customWidth="1"/>
  </cols>
  <sheetData>
    <row r="8" spans="1:14" ht="15.75" thickBot="1" x14ac:dyDescent="0.3"/>
    <row r="9" spans="1:14" ht="15.75" thickBot="1" x14ac:dyDescent="0.3">
      <c r="A9" s="168" t="s">
        <v>125</v>
      </c>
      <c r="B9" s="169">
        <v>0.06</v>
      </c>
      <c r="C9" s="170" t="s">
        <v>126</v>
      </c>
    </row>
    <row r="10" spans="1:14" ht="15.75" thickBot="1" x14ac:dyDescent="0.3">
      <c r="A10" s="55"/>
      <c r="B10" s="175"/>
      <c r="C10" s="55"/>
    </row>
    <row r="11" spans="1:14" s="47" customFormat="1" ht="15.75" thickBot="1" x14ac:dyDescent="0.3">
      <c r="A11" s="171" t="s">
        <v>118</v>
      </c>
      <c r="B11" s="171"/>
      <c r="C11" s="173">
        <v>0</v>
      </c>
      <c r="D11" s="171"/>
      <c r="E11" s="172">
        <v>1</v>
      </c>
      <c r="F11" s="171"/>
      <c r="G11" s="171"/>
      <c r="H11" s="172">
        <f>E11+1</f>
        <v>2</v>
      </c>
      <c r="I11" s="171"/>
      <c r="J11" s="171"/>
      <c r="K11" s="172">
        <f>H11+1</f>
        <v>3</v>
      </c>
      <c r="L11" s="171"/>
      <c r="M11" s="171"/>
      <c r="N11" s="172">
        <f>K11+1</f>
        <v>4</v>
      </c>
    </row>
    <row r="12" spans="1:14" s="47" customFormat="1" x14ac:dyDescent="0.25">
      <c r="A12" s="96" t="s">
        <v>65</v>
      </c>
      <c r="B12" s="164"/>
      <c r="C12" s="165" t="s">
        <v>119</v>
      </c>
      <c r="D12" s="165" t="s">
        <v>122</v>
      </c>
      <c r="E12" s="165" t="s">
        <v>120</v>
      </c>
      <c r="F12" s="165"/>
      <c r="G12" s="165"/>
      <c r="H12" s="165" t="s">
        <v>121</v>
      </c>
      <c r="I12" s="164"/>
      <c r="J12" s="164"/>
      <c r="K12" s="164">
        <v>36</v>
      </c>
      <c r="L12" s="164"/>
      <c r="M12" s="164"/>
      <c r="N12" s="165" t="s">
        <v>123</v>
      </c>
    </row>
    <row r="13" spans="1:14" s="47" customFormat="1" x14ac:dyDescent="0.25">
      <c r="C13" s="165" t="str">
        <f>"-PMT=?"</f>
        <v>-PMT=?</v>
      </c>
      <c r="D13" s="303" t="s">
        <v>124</v>
      </c>
      <c r="E13" s="303"/>
      <c r="F13" s="303"/>
      <c r="G13" s="303"/>
      <c r="H13" s="303"/>
      <c r="I13" s="303"/>
      <c r="J13" s="303"/>
      <c r="K13" s="303"/>
      <c r="L13" s="303"/>
      <c r="M13" s="303"/>
      <c r="N13" s="165" t="str">
        <f>"-PMT=?"</f>
        <v>-PMT=?</v>
      </c>
    </row>
    <row r="14" spans="1:14" s="47" customFormat="1" x14ac:dyDescent="0.25">
      <c r="C14" s="174">
        <v>240000</v>
      </c>
      <c r="N14" s="167">
        <v>50000</v>
      </c>
    </row>
    <row r="15" spans="1:14" s="47" customFormat="1" x14ac:dyDescent="0.25"/>
    <row r="16" spans="1:14" s="47" customFormat="1" x14ac:dyDescent="0.25">
      <c r="A16" s="96" t="s">
        <v>65</v>
      </c>
      <c r="B16" s="47">
        <v>12</v>
      </c>
      <c r="C16" s="96"/>
    </row>
    <row r="17" spans="1:5" s="47" customFormat="1" x14ac:dyDescent="0.25">
      <c r="A17" s="96" t="s">
        <v>15</v>
      </c>
      <c r="B17" s="47">
        <v>4</v>
      </c>
      <c r="C17" s="96" t="s">
        <v>128</v>
      </c>
      <c r="D17" s="176">
        <f>B17*B16</f>
        <v>48</v>
      </c>
      <c r="E17" s="179"/>
    </row>
    <row r="18" spans="1:5" s="47" customFormat="1" x14ac:dyDescent="0.25">
      <c r="A18" s="96" t="s">
        <v>127</v>
      </c>
      <c r="B18" s="166">
        <v>0.06</v>
      </c>
      <c r="C18" s="96" t="s">
        <v>129</v>
      </c>
      <c r="D18" s="177">
        <f>B18/B16</f>
        <v>5.0000000000000001E-3</v>
      </c>
      <c r="E18" s="179"/>
    </row>
    <row r="19" spans="1:5" s="47" customFormat="1" x14ac:dyDescent="0.25">
      <c r="C19" s="96" t="s">
        <v>14</v>
      </c>
      <c r="D19" s="178">
        <f>C14</f>
        <v>240000</v>
      </c>
      <c r="E19" s="179"/>
    </row>
    <row r="20" spans="1:5" s="47" customFormat="1" x14ac:dyDescent="0.25">
      <c r="C20" s="96" t="s">
        <v>13</v>
      </c>
      <c r="D20" s="178">
        <f>-N14</f>
        <v>-50000</v>
      </c>
      <c r="E20" s="179"/>
    </row>
    <row r="21" spans="1:5" s="47" customFormat="1" x14ac:dyDescent="0.25">
      <c r="B21" s="162"/>
      <c r="C21" s="162" t="s">
        <v>17</v>
      </c>
      <c r="D21" s="97">
        <f>PMT(D18,D17,D19,D20,0)</f>
        <v>-4712.1555191077668</v>
      </c>
      <c r="E21" s="179"/>
    </row>
    <row r="22" spans="1:5" s="47" customFormat="1" x14ac:dyDescent="0.25"/>
  </sheetData>
  <mergeCells count="1">
    <mergeCell ref="D13:M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vt:lpstr>
      <vt:lpstr>2 lump sum Problems</vt:lpstr>
      <vt:lpstr>3 Annuities (ord. and due)</vt:lpstr>
      <vt:lpstr>4 Uneven CF</vt:lpstr>
      <vt:lpstr>5 IRR</vt:lpstr>
      <vt:lpstr>6 Deffered anniuty </vt:lpstr>
      <vt:lpstr>Go back to PPP</vt:lpstr>
      <vt:lpstr>Diff. Compounding</vt:lpstr>
      <vt:lpstr>example</vt:lpstr>
      <vt:lpstr>Amortization</vt:lpstr>
      <vt:lpstr>diff bw arthmaitc and geometric</vt:lpstr>
      <vt:lpstr>compounded market return</vt:lpstr>
    </vt:vector>
  </TitlesOfParts>
  <Company>Mayes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R. Mayes</dc:creator>
  <cp:lastModifiedBy>Hesham Merdad</cp:lastModifiedBy>
  <cp:lastPrinted>2008-11-09T23:57:31Z</cp:lastPrinted>
  <dcterms:created xsi:type="dcterms:W3CDTF">1995-11-02T17:22:17Z</dcterms:created>
  <dcterms:modified xsi:type="dcterms:W3CDTF">2012-11-12T19:48:00Z</dcterms:modified>
</cp:coreProperties>
</file>