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5100" yWindow="-15" windowWidth="9465" windowHeight="7695" activeTab="1"/>
  </bookViews>
  <sheets>
    <sheet name="1 Break-even points" sheetId="1" r:id="rId1"/>
    <sheet name="2 DOL, DFL, and DCL" sheetId="2" r:id="rId2"/>
  </sheets>
  <definedNames>
    <definedName name="solver_adj" localSheetId="0" hidden="1">'1 Break-even points'!$I$31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'1 Break-even points'!$I$18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45621" iterate="1"/>
</workbook>
</file>

<file path=xl/calcChain.xml><?xml version="1.0" encoding="utf-8"?>
<calcChain xmlns="http://schemas.openxmlformats.org/spreadsheetml/2006/main">
  <c r="C46" i="2" l="1"/>
  <c r="C48" i="2" s="1"/>
  <c r="D46" i="2"/>
  <c r="E46" i="2"/>
  <c r="F46" i="2"/>
  <c r="C47" i="2"/>
  <c r="D47" i="2"/>
  <c r="E47" i="2"/>
  <c r="F47" i="2"/>
  <c r="D48" i="2"/>
  <c r="E48" i="2"/>
  <c r="F48" i="2"/>
  <c r="B48" i="2"/>
  <c r="B47" i="2"/>
  <c r="B46" i="2"/>
  <c r="C39" i="2"/>
  <c r="D39" i="2"/>
  <c r="E39" i="2"/>
  <c r="C40" i="2"/>
  <c r="D40" i="2"/>
  <c r="E40" i="2"/>
  <c r="C41" i="2"/>
  <c r="D41" i="2"/>
  <c r="E41" i="2"/>
  <c r="B41" i="2"/>
  <c r="B40" i="2"/>
  <c r="B39" i="2"/>
  <c r="C35" i="2"/>
  <c r="D35" i="2"/>
  <c r="E35" i="2"/>
  <c r="F35" i="2"/>
  <c r="D36" i="2"/>
  <c r="E36" i="2"/>
  <c r="F36" i="2"/>
  <c r="D37" i="2"/>
  <c r="E37" i="2"/>
  <c r="F37" i="2"/>
  <c r="C37" i="2"/>
  <c r="C36" i="2"/>
  <c r="F33" i="2"/>
  <c r="F32" i="2"/>
  <c r="F21" i="2"/>
  <c r="F19" i="2"/>
  <c r="F16" i="2"/>
  <c r="F15" i="2"/>
  <c r="F14" i="2"/>
  <c r="F12" i="2"/>
  <c r="F10" i="2"/>
  <c r="F9" i="2"/>
  <c r="F28" i="2"/>
  <c r="F27" i="2"/>
  <c r="F25" i="2"/>
  <c r="F24" i="2"/>
  <c r="I15" i="1" l="1"/>
  <c r="H13" i="1"/>
  <c r="B15" i="1"/>
  <c r="I16" i="1" l="1"/>
  <c r="B25" i="2"/>
  <c r="C25" i="2" s="1"/>
  <c r="C9" i="2" s="1"/>
  <c r="A13" i="1"/>
  <c r="A6" i="2"/>
  <c r="A5" i="2"/>
  <c r="B8" i="2"/>
  <c r="C8" i="2" l="1"/>
  <c r="B45" i="2"/>
  <c r="I18" i="1"/>
  <c r="I20" i="1" s="1"/>
  <c r="I21" i="1" s="1"/>
  <c r="I22" i="1" s="1"/>
  <c r="I25" i="1" s="1"/>
  <c r="I27" i="1" s="1"/>
  <c r="C10" i="2"/>
  <c r="C32" i="2" s="1"/>
  <c r="C33" i="2" s="1"/>
  <c r="D25" i="2"/>
  <c r="E25" i="2" s="1"/>
  <c r="B16" i="1"/>
  <c r="B9" i="2"/>
  <c r="A7" i="2"/>
  <c r="D8" i="2" l="1"/>
  <c r="C45" i="2"/>
  <c r="C12" i="2"/>
  <c r="D9" i="2"/>
  <c r="E9" i="2"/>
  <c r="D10" i="2"/>
  <c r="D32" i="2" s="1"/>
  <c r="D33" i="2" s="1"/>
  <c r="B18" i="1"/>
  <c r="B20" i="1" s="1"/>
  <c r="B21" i="1" s="1"/>
  <c r="B22" i="1" s="1"/>
  <c r="B25" i="1" s="1"/>
  <c r="B27" i="1" s="1"/>
  <c r="B47" i="1"/>
  <c r="B48" i="1" s="1"/>
  <c r="B45" i="1"/>
  <c r="B46" i="1" s="1"/>
  <c r="B38" i="1"/>
  <c r="B39" i="1" s="1"/>
  <c r="B40" i="1"/>
  <c r="B41" i="1" s="1"/>
  <c r="B10" i="2"/>
  <c r="B12" i="2" s="1"/>
  <c r="C14" i="2" l="1"/>
  <c r="E8" i="2"/>
  <c r="D45" i="2"/>
  <c r="D12" i="2"/>
  <c r="D14" i="2"/>
  <c r="E10" i="2"/>
  <c r="E32" i="2" s="1"/>
  <c r="E33" i="2" s="1"/>
  <c r="B14" i="2"/>
  <c r="B32" i="2"/>
  <c r="B33" i="2" s="1"/>
  <c r="C15" i="2" l="1"/>
  <c r="C16" i="2" s="1"/>
  <c r="C19" i="2" s="1"/>
  <c r="C21" i="2" s="1"/>
  <c r="F8" i="2"/>
  <c r="E45" i="2"/>
  <c r="E12" i="2"/>
  <c r="D15" i="2"/>
  <c r="D16" i="2" s="1"/>
  <c r="D19" i="2" s="1"/>
  <c r="D21" i="2" s="1"/>
  <c r="B15" i="2"/>
  <c r="B16" i="2" s="1"/>
  <c r="B19" i="2" s="1"/>
  <c r="B21" i="2" s="1"/>
  <c r="E14" i="2" l="1"/>
  <c r="E15" i="2"/>
  <c r="E16" i="2" s="1"/>
  <c r="E19" i="2" s="1"/>
  <c r="E21" i="2" s="1"/>
</calcChain>
</file>

<file path=xl/sharedStrings.xml><?xml version="1.0" encoding="utf-8"?>
<sst xmlns="http://schemas.openxmlformats.org/spreadsheetml/2006/main" count="120" uniqueCount="67">
  <si>
    <t>Spuds and Suds</t>
  </si>
  <si>
    <t>Income Statement</t>
  </si>
  <si>
    <t>Sales</t>
  </si>
  <si>
    <t>Earnings Before Interest and Taxes</t>
  </si>
  <si>
    <t>Earnings Before Taxes</t>
  </si>
  <si>
    <t>Net Income</t>
  </si>
  <si>
    <t>Net Income Available to Common</t>
  </si>
  <si>
    <t>Earnings per Share</t>
  </si>
  <si>
    <t>Price per Unit</t>
  </si>
  <si>
    <t>Unit Sales</t>
  </si>
  <si>
    <t>Operating Break-even Point (Units)</t>
  </si>
  <si>
    <t>% Change in Sales from Prior Year</t>
  </si>
  <si>
    <t>% Change in EBIT from Prior Year</t>
  </si>
  <si>
    <t>% Change in EPS from Prior Year</t>
  </si>
  <si>
    <t>Degree of Operating Leverage</t>
  </si>
  <si>
    <t>Degree of Financial Leverage</t>
  </si>
  <si>
    <t>Degree of Combined Leverage</t>
  </si>
  <si>
    <t>Operating Break-even Point (Dollars)</t>
  </si>
  <si>
    <t>Less: Fixed Costs</t>
  </si>
  <si>
    <t>Less: Interest Expense</t>
  </si>
  <si>
    <t>Less: Preferred Dividends</t>
  </si>
  <si>
    <t>Common Shares Outstanding</t>
  </si>
  <si>
    <t>Tax Rate</t>
  </si>
  <si>
    <t>Taxes</t>
  </si>
  <si>
    <t>Variable Costs as a Percent of Sales</t>
  </si>
  <si>
    <t>Less: Variable Costs</t>
  </si>
  <si>
    <t>Assumptions</t>
  </si>
  <si>
    <t>Target EBIT</t>
  </si>
  <si>
    <t>Is Given</t>
  </si>
  <si>
    <t>Calculations</t>
  </si>
  <si>
    <t>Task1</t>
  </si>
  <si>
    <t>Break-even points (units and $) using the formula</t>
  </si>
  <si>
    <t>Break-even point (units)</t>
  </si>
  <si>
    <t>The contribution margin%</t>
  </si>
  <si>
    <t>Break-even Points($) - Q*P</t>
  </si>
  <si>
    <t>Break-even Points($) - using CM%</t>
  </si>
  <si>
    <t>Firm need to produce this amount and sell them at $16 to break-even (EBIT=0)</t>
  </si>
  <si>
    <t>Firm need to have this amount in sales to break-even (EBIT=0)</t>
  </si>
  <si>
    <t>Task2</t>
  </si>
  <si>
    <t>Task3</t>
  </si>
  <si>
    <t>Task4</t>
  </si>
  <si>
    <t>Calculate the break-even points using solver</t>
  </si>
  <si>
    <t>Task5</t>
  </si>
  <si>
    <t>Calculate the break-even of if we have a targe EBIT of $800,000 using formula</t>
  </si>
  <si>
    <t>Firm need to produce this amount and sell them at $16 to have (EBIT=$800,000)</t>
  </si>
  <si>
    <t>Firm need to have this amount in sales to have (EBIT=$800,000)</t>
  </si>
  <si>
    <t>Task6</t>
  </si>
  <si>
    <t>Calculate the break-even points using Goal-seek function</t>
  </si>
  <si>
    <t>Calculate the break-even for target using Goal-seek function</t>
  </si>
  <si>
    <t>Units to meet Target</t>
  </si>
  <si>
    <t>Sales to meet Target - Target_Q*P</t>
  </si>
  <si>
    <t>Sales to meet Target - using CM%</t>
  </si>
  <si>
    <t>Prepare the IS and EPS using the above assumptions</t>
  </si>
  <si>
    <t xml:space="preserve">Calculations </t>
  </si>
  <si>
    <t>Growth in unit Sales</t>
  </si>
  <si>
    <t>DOL, DFL, and DCL using the corporate finance formula</t>
  </si>
  <si>
    <t>DOL, DFL, and DCL using the sensitivity approach</t>
  </si>
  <si>
    <t>1- A 1% increase in sales, will cause EBIT to increase by…..</t>
  </si>
  <si>
    <t>Both are unchanged. Is is expected as long as the</t>
  </si>
  <si>
    <t>proportion of VC to Sales (CM%) and fixed cost are not changed.</t>
  </si>
  <si>
    <t>2-  A 1% increase in EBIT, will cause EPS to increase by…..</t>
  </si>
  <si>
    <t>3- A 1% increase in sales, will cause EPS to increase by…..</t>
  </si>
  <si>
    <t xml:space="preserve">1- Notice that DOL is decreasing. This is because Sales is increasing and fixed operating cost are constant. </t>
  </si>
  <si>
    <t xml:space="preserve">2- Notice that DFL is decreasing. This is because EBIT is increasing and fixed financing costs are constant. </t>
  </si>
  <si>
    <t>Finally note that as long as Sales are increasing above the break-even point of 1000,000, leverage will decline regardless of the meaure used.</t>
  </si>
  <si>
    <t xml:space="preserve">This is because the fixed cost (operting and financing) are going to become smaller portion of the total cost. </t>
  </si>
  <si>
    <t>3- Notice that we can have leverage for the last year due to this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</si>
</sst>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</numFmts>
  <fonts count="13" x14ac:knownFonts="1"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rgb="FF0033CC"/>
      <name val="Times New Roman"/>
      <family val="1"/>
    </font>
    <font>
      <b/>
      <sz val="11"/>
      <color rgb="FF0033CC"/>
      <name val="Times New Roman"/>
      <family val="1"/>
    </font>
    <font>
      <i/>
      <sz val="11"/>
      <color rgb="FF0033CC"/>
      <name val="Times New Roman"/>
      <family val="1"/>
    </font>
    <font>
      <sz val="11"/>
      <color rgb="FF0066FF"/>
      <name val="Times New Roman"/>
      <family val="1"/>
    </font>
    <font>
      <b/>
      <sz val="11"/>
      <color rgb="FF0066FF"/>
      <name val="Times New Roman"/>
      <family val="1"/>
    </font>
    <font>
      <i/>
      <sz val="11"/>
      <color rgb="FF0066FF"/>
      <name val="Times New Roman"/>
      <family val="1"/>
    </font>
    <font>
      <b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0" borderId="0" xfId="0" applyFont="1"/>
    <xf numFmtId="164" fontId="4" fillId="0" borderId="0" xfId="2" applyNumberFormat="1" applyFont="1"/>
    <xf numFmtId="165" fontId="4" fillId="0" borderId="0" xfId="1" applyNumberFormat="1" applyFont="1"/>
    <xf numFmtId="165" fontId="4" fillId="0" borderId="2" xfId="1" applyNumberFormat="1" applyFont="1" applyBorder="1"/>
    <xf numFmtId="0" fontId="5" fillId="0" borderId="0" xfId="0" applyFont="1"/>
    <xf numFmtId="165" fontId="5" fillId="0" borderId="0" xfId="1" applyNumberFormat="1" applyFont="1"/>
    <xf numFmtId="165" fontId="5" fillId="0" borderId="3" xfId="1" applyNumberFormat="1" applyFont="1" applyBorder="1"/>
    <xf numFmtId="44" fontId="5" fillId="0" borderId="3" xfId="2" applyFont="1" applyBorder="1"/>
    <xf numFmtId="0" fontId="4" fillId="0" borderId="0" xfId="0" applyFont="1" applyAlignment="1">
      <alignment horizontal="left" indent="1"/>
    </xf>
    <xf numFmtId="0" fontId="4" fillId="0" borderId="5" xfId="0" applyFont="1" applyBorder="1"/>
    <xf numFmtId="0" fontId="0" fillId="0" borderId="6" xfId="0" applyBorder="1"/>
    <xf numFmtId="9" fontId="0" fillId="0" borderId="2" xfId="0" applyNumberFormat="1" applyBorder="1"/>
    <xf numFmtId="9" fontId="4" fillId="0" borderId="0" xfId="3" applyFont="1" applyBorder="1"/>
    <xf numFmtId="0" fontId="3" fillId="2" borderId="7" xfId="0" applyFont="1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165" fontId="0" fillId="0" borderId="0" xfId="1" applyNumberFormat="1" applyFont="1"/>
    <xf numFmtId="43" fontId="0" fillId="0" borderId="0" xfId="1" applyFont="1"/>
    <xf numFmtId="44" fontId="0" fillId="0" borderId="0" xfId="0" applyNumberFormat="1"/>
    <xf numFmtId="0" fontId="0" fillId="0" borderId="0" xfId="0" applyFont="1"/>
    <xf numFmtId="9" fontId="0" fillId="0" borderId="0" xfId="3" applyFont="1"/>
    <xf numFmtId="165" fontId="0" fillId="0" borderId="0" xfId="0" applyNumberFormat="1"/>
    <xf numFmtId="0" fontId="0" fillId="0" borderId="5" xfId="0" applyFont="1" applyBorder="1"/>
    <xf numFmtId="164" fontId="4" fillId="0" borderId="0" xfId="2" applyNumberFormat="1" applyFont="1" applyBorder="1"/>
    <xf numFmtId="44" fontId="4" fillId="3" borderId="0" xfId="2" applyFont="1" applyFill="1"/>
    <xf numFmtId="165" fontId="4" fillId="3" borderId="0" xfId="1" applyNumberFormat="1" applyFont="1" applyFill="1" applyBorder="1"/>
    <xf numFmtId="0" fontId="0" fillId="0" borderId="0" xfId="0" applyAlignment="1">
      <alignment horizontal="left" indent="2"/>
    </xf>
    <xf numFmtId="0" fontId="3" fillId="3" borderId="0" xfId="0" applyFont="1" applyFill="1" applyAlignment="1">
      <alignment horizontal="center"/>
    </xf>
    <xf numFmtId="0" fontId="0" fillId="4" borderId="0" xfId="0" applyFill="1"/>
    <xf numFmtId="0" fontId="3" fillId="4" borderId="0" xfId="0" applyFont="1" applyFill="1" applyAlignment="1"/>
    <xf numFmtId="165" fontId="3" fillId="4" borderId="0" xfId="0" applyNumberFormat="1" applyFont="1" applyFill="1"/>
    <xf numFmtId="0" fontId="3" fillId="4" borderId="0" xfId="0" applyFont="1" applyFill="1"/>
    <xf numFmtId="0" fontId="6" fillId="0" borderId="0" xfId="0" applyFont="1"/>
    <xf numFmtId="0" fontId="6" fillId="0" borderId="0" xfId="0" applyFont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7" fillId="2" borderId="2" xfId="0" applyFont="1" applyFill="1" applyBorder="1" applyAlignment="1">
      <alignment horizontal="center"/>
    </xf>
    <xf numFmtId="164" fontId="6" fillId="0" borderId="0" xfId="2" applyNumberFormat="1" applyFont="1"/>
    <xf numFmtId="165" fontId="6" fillId="0" borderId="0" xfId="1" applyNumberFormat="1" applyFont="1"/>
    <xf numFmtId="165" fontId="6" fillId="0" borderId="2" xfId="1" applyNumberFormat="1" applyFont="1" applyBorder="1"/>
    <xf numFmtId="165" fontId="8" fillId="0" borderId="0" xfId="1" applyNumberFormat="1" applyFont="1"/>
    <xf numFmtId="165" fontId="8" fillId="0" borderId="3" xfId="1" applyNumberFormat="1" applyFont="1" applyBorder="1"/>
    <xf numFmtId="44" fontId="8" fillId="0" borderId="3" xfId="2" applyFont="1" applyBorder="1"/>
    <xf numFmtId="0" fontId="6" fillId="2" borderId="7" xfId="0" applyFont="1" applyFill="1" applyBorder="1" applyAlignment="1">
      <alignment horizontal="centerContinuous"/>
    </xf>
    <xf numFmtId="44" fontId="6" fillId="3" borderId="0" xfId="2" applyFont="1" applyFill="1"/>
    <xf numFmtId="165" fontId="6" fillId="3" borderId="0" xfId="1" applyNumberFormat="1" applyFont="1" applyFill="1" applyBorder="1"/>
    <xf numFmtId="9" fontId="6" fillId="0" borderId="0" xfId="3" applyFont="1" applyBorder="1"/>
    <xf numFmtId="164" fontId="6" fillId="0" borderId="0" xfId="2" applyNumberFormat="1" applyFont="1" applyBorder="1"/>
    <xf numFmtId="9" fontId="6" fillId="0" borderId="2" xfId="0" applyNumberFormat="1" applyFont="1" applyBorder="1"/>
    <xf numFmtId="0" fontId="7" fillId="4" borderId="0" xfId="0" applyFont="1" applyFill="1" applyAlignment="1"/>
    <xf numFmtId="165" fontId="6" fillId="0" borderId="0" xfId="0" applyNumberFormat="1" applyFont="1"/>
    <xf numFmtId="9" fontId="6" fillId="0" borderId="0" xfId="3" applyFont="1"/>
    <xf numFmtId="0" fontId="3" fillId="0" borderId="0" xfId="0" applyFont="1"/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2" borderId="2" xfId="0" applyFont="1" applyFill="1" applyBorder="1"/>
    <xf numFmtId="164" fontId="0" fillId="0" borderId="0" xfId="2" applyNumberFormat="1" applyFont="1"/>
    <xf numFmtId="0" fontId="0" fillId="0" borderId="0" xfId="0" applyFont="1" applyAlignment="1">
      <alignment horizontal="left" indent="1"/>
    </xf>
    <xf numFmtId="165" fontId="0" fillId="0" borderId="2" xfId="1" applyNumberFormat="1" applyFont="1" applyBorder="1"/>
    <xf numFmtId="0" fontId="0" fillId="0" borderId="0" xfId="0" applyFont="1" applyAlignment="1">
      <alignment horizontal="left"/>
    </xf>
    <xf numFmtId="0" fontId="0" fillId="2" borderId="7" xfId="0" applyFont="1" applyFill="1" applyBorder="1" applyAlignment="1">
      <alignment horizontal="centerContinuous"/>
    </xf>
    <xf numFmtId="44" fontId="0" fillId="0" borderId="0" xfId="2" applyFont="1"/>
    <xf numFmtId="9" fontId="0" fillId="0" borderId="0" xfId="3" applyFont="1" applyBorder="1"/>
    <xf numFmtId="0" fontId="0" fillId="0" borderId="6" xfId="0" applyFont="1" applyBorder="1"/>
    <xf numFmtId="9" fontId="0" fillId="0" borderId="2" xfId="0" applyNumberFormat="1" applyFont="1" applyBorder="1"/>
    <xf numFmtId="0" fontId="0" fillId="0" borderId="0" xfId="0" applyFont="1" applyBorder="1"/>
    <xf numFmtId="9" fontId="0" fillId="0" borderId="0" xfId="0" applyNumberFormat="1" applyFont="1" applyBorder="1"/>
    <xf numFmtId="165" fontId="9" fillId="3" borderId="0" xfId="1" applyNumberFormat="1" applyFont="1" applyFill="1"/>
    <xf numFmtId="9" fontId="9" fillId="3" borderId="0" xfId="3" applyFont="1" applyFill="1"/>
    <xf numFmtId="0" fontId="9" fillId="3" borderId="0" xfId="0" applyFont="1" applyFill="1"/>
    <xf numFmtId="0" fontId="9" fillId="0" borderId="0" xfId="0" applyFont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10" fillId="2" borderId="2" xfId="0" applyFont="1" applyFill="1" applyBorder="1" applyAlignment="1">
      <alignment horizontal="center"/>
    </xf>
    <xf numFmtId="164" fontId="9" fillId="0" borderId="0" xfId="2" applyNumberFormat="1" applyFont="1"/>
    <xf numFmtId="165" fontId="9" fillId="0" borderId="0" xfId="1" applyNumberFormat="1" applyFont="1"/>
    <xf numFmtId="165" fontId="9" fillId="0" borderId="2" xfId="1" applyNumberFormat="1" applyFont="1" applyBorder="1"/>
    <xf numFmtId="165" fontId="11" fillId="0" borderId="0" xfId="1" applyNumberFormat="1" applyFont="1"/>
    <xf numFmtId="165" fontId="11" fillId="0" borderId="3" xfId="1" applyNumberFormat="1" applyFont="1" applyBorder="1"/>
    <xf numFmtId="44" fontId="11" fillId="0" borderId="3" xfId="2" applyFont="1" applyBorder="1"/>
    <xf numFmtId="0" fontId="9" fillId="0" borderId="0" xfId="0" applyFont="1"/>
    <xf numFmtId="0" fontId="9" fillId="2" borderId="7" xfId="0" applyFont="1" applyFill="1" applyBorder="1" applyAlignment="1">
      <alignment horizontal="centerContinuous"/>
    </xf>
    <xf numFmtId="44" fontId="9" fillId="0" borderId="0" xfId="2" applyFont="1"/>
    <xf numFmtId="9" fontId="9" fillId="0" borderId="0" xfId="3" applyFont="1" applyBorder="1"/>
    <xf numFmtId="9" fontId="9" fillId="0" borderId="2" xfId="0" applyNumberFormat="1" applyFont="1" applyBorder="1"/>
    <xf numFmtId="9" fontId="9" fillId="0" borderId="0" xfId="0" applyNumberFormat="1" applyFont="1" applyBorder="1"/>
    <xf numFmtId="10" fontId="9" fillId="0" borderId="0" xfId="3" applyNumberFormat="1" applyFont="1"/>
    <xf numFmtId="2" fontId="9" fillId="0" borderId="0" xfId="0" applyNumberFormat="1" applyFont="1"/>
    <xf numFmtId="43" fontId="9" fillId="0" borderId="0" xfId="1" applyFont="1"/>
    <xf numFmtId="0" fontId="3" fillId="3" borderId="4" xfId="0" applyFont="1" applyFill="1" applyBorder="1" applyAlignment="1">
      <alignment horizontal="center"/>
    </xf>
    <xf numFmtId="0" fontId="3" fillId="4" borderId="4" xfId="0" applyFont="1" applyFill="1" applyBorder="1"/>
    <xf numFmtId="0" fontId="10" fillId="4" borderId="4" xfId="0" applyFont="1" applyFill="1" applyBorder="1"/>
    <xf numFmtId="0" fontId="7" fillId="0" borderId="0" xfId="0" applyFont="1"/>
    <xf numFmtId="0" fontId="12" fillId="0" borderId="0" xfId="0" applyFont="1"/>
    <xf numFmtId="165" fontId="6" fillId="0" borderId="0" xfId="3" applyNumberFormat="1" applyFont="1"/>
    <xf numFmtId="166" fontId="9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Leverage Measure as Sales</a:t>
            </a:r>
            <a:r>
              <a:rPr lang="en-US" baseline="0"/>
              <a:t> Increase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 DOL, DFL, and DCL'!$A$46</c:f>
              <c:strCache>
                <c:ptCount val="1"/>
                <c:pt idx="0">
                  <c:v>Degree of Operating Leverage</c:v>
                </c:pt>
              </c:strCache>
            </c:strRef>
          </c:tx>
          <c:marker>
            <c:symbol val="none"/>
          </c:marker>
          <c:cat>
            <c:numRef>
              <c:f>'2 DOL, DFL, and DCL'!$B$45:$F$45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'2 DOL, DFL, and DCL'!$B$46:$F$46</c:f>
              <c:numCache>
                <c:formatCode>0.00</c:formatCode>
                <c:ptCount val="5"/>
                <c:pt idx="0">
                  <c:v>1.6666666666666667</c:v>
                </c:pt>
                <c:pt idx="1">
                  <c:v>1.5714285714285714</c:v>
                </c:pt>
                <c:pt idx="2">
                  <c:v>1.4938271604938267</c:v>
                </c:pt>
                <c:pt idx="3">
                  <c:v>1.4296455424274972</c:v>
                </c:pt>
                <c:pt idx="4">
                  <c:v>1.3759045202518558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 DOL, DFL, and DCL'!$A$47</c:f>
              <c:strCache>
                <c:ptCount val="1"/>
                <c:pt idx="0">
                  <c:v>Degree of Financial Leverage</c:v>
                </c:pt>
              </c:strCache>
            </c:strRef>
          </c:tx>
          <c:marker>
            <c:symbol val="none"/>
          </c:marker>
          <c:cat>
            <c:numRef>
              <c:f>'2 DOL, DFL, and DCL'!$B$45:$F$45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'2 DOL, DFL, and DCL'!$B$47:$F$47</c:f>
              <c:numCache>
                <c:formatCode>0.00</c:formatCode>
                <c:ptCount val="5"/>
                <c:pt idx="0">
                  <c:v>1.8</c:v>
                </c:pt>
                <c:pt idx="1">
                  <c:v>1.6153846153846154</c:v>
                </c:pt>
                <c:pt idx="2">
                  <c:v>1.4907975460122698</c:v>
                </c:pt>
                <c:pt idx="3">
                  <c:v>1.4014049172102356</c:v>
                </c:pt>
                <c:pt idx="4">
                  <c:v>1.3344062199556912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 DOL, DFL, and DCL'!$A$48</c:f>
              <c:strCache>
                <c:ptCount val="1"/>
                <c:pt idx="0">
                  <c:v>Degree of Combined Leverage</c:v>
                </c:pt>
              </c:strCache>
            </c:strRef>
          </c:tx>
          <c:marker>
            <c:symbol val="none"/>
          </c:marker>
          <c:cat>
            <c:numRef>
              <c:f>'2 DOL, DFL, and DCL'!$B$45:$F$45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'2 DOL, DFL, and DCL'!$B$48:$F$48</c:f>
              <c:numCache>
                <c:formatCode>0.00</c:formatCode>
                <c:ptCount val="5"/>
                <c:pt idx="0">
                  <c:v>3</c:v>
                </c:pt>
                <c:pt idx="1">
                  <c:v>2.5384615384615383</c:v>
                </c:pt>
                <c:pt idx="2">
                  <c:v>2.226993865030674</c:v>
                </c:pt>
                <c:pt idx="3">
                  <c:v>2.0035122930255893</c:v>
                </c:pt>
                <c:pt idx="4">
                  <c:v>1.8360155498892277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074432"/>
        <c:axId val="185075968"/>
      </c:lineChart>
      <c:catAx>
        <c:axId val="18507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075968"/>
        <c:crosses val="autoZero"/>
        <c:auto val="1"/>
        <c:lblAlgn val="ctr"/>
        <c:lblOffset val="100"/>
        <c:noMultiLvlLbl val="0"/>
      </c:catAx>
      <c:valAx>
        <c:axId val="1850759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85074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16</xdr:row>
      <xdr:rowOff>85725</xdr:rowOff>
    </xdr:from>
    <xdr:to>
      <xdr:col>2</xdr:col>
      <xdr:colOff>600075</xdr:colOff>
      <xdr:row>16</xdr:row>
      <xdr:rowOff>85725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H="1">
          <a:off x="3400425" y="1238250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171450</xdr:colOff>
      <xdr:row>18</xdr:row>
      <xdr:rowOff>85725</xdr:rowOff>
    </xdr:from>
    <xdr:to>
      <xdr:col>2</xdr:col>
      <xdr:colOff>600075</xdr:colOff>
      <xdr:row>18</xdr:row>
      <xdr:rowOff>85725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H="1">
          <a:off x="3400425" y="1619250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9</xdr:row>
      <xdr:rowOff>0</xdr:rowOff>
    </xdr:to>
    <xdr:sp macro="" textlink="">
      <xdr:nvSpPr>
        <xdr:cNvPr id="2" name="TextBox 1"/>
        <xdr:cNvSpPr txBox="1"/>
      </xdr:nvSpPr>
      <xdr:spPr>
        <a:xfrm>
          <a:off x="0" y="0"/>
          <a:ext cx="5657850" cy="171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sng"/>
            <a:t>Assumption</a:t>
          </a:r>
          <a:r>
            <a:rPr lang="en-US" sz="1200" b="1" u="sng" baseline="0"/>
            <a:t>:</a:t>
          </a:r>
        </a:p>
        <a:p>
          <a:r>
            <a:rPr lang="en-US" sz="1100" b="1" baseline="0">
              <a:solidFill>
                <a:srgbClr val="0033CC"/>
              </a:solidFill>
            </a:rPr>
            <a:t>- Price per unit is $16</a:t>
          </a:r>
        </a:p>
        <a:p>
          <a:r>
            <a:rPr lang="en-US" sz="1100" b="1" baseline="0">
              <a:solidFill>
                <a:srgbClr val="0033CC"/>
              </a:solidFill>
            </a:rPr>
            <a:t>- Number of units sold 156,250</a:t>
          </a:r>
        </a:p>
        <a:p>
          <a:r>
            <a:rPr lang="en-US" sz="1100" b="1" baseline="0">
              <a:solidFill>
                <a:srgbClr val="0033CC"/>
              </a:solidFill>
            </a:rPr>
            <a:t>- VC is 60% of sales.</a:t>
          </a:r>
        </a:p>
        <a:p>
          <a:r>
            <a:rPr lang="en-US" sz="1100" b="1" baseline="0">
              <a:solidFill>
                <a:srgbClr val="0033CC"/>
              </a:solidFill>
            </a:rPr>
            <a:t>- FC and interest rates are $400,000 and 100,000 respectively</a:t>
          </a:r>
        </a:p>
        <a:p>
          <a:r>
            <a:rPr lang="en-US" sz="1100" b="1" baseline="0">
              <a:solidFill>
                <a:srgbClr val="0033CC"/>
              </a:solidFill>
            </a:rPr>
            <a:t>- Tax rate is 40%.</a:t>
          </a:r>
        </a:p>
        <a:p>
          <a:r>
            <a:rPr lang="en-US" sz="1100" b="1" baseline="0">
              <a:solidFill>
                <a:srgbClr val="0033CC"/>
              </a:solidFill>
            </a:rPr>
            <a:t>- Preferred dividend s are $100,000</a:t>
          </a:r>
        </a:p>
        <a:p>
          <a:r>
            <a:rPr lang="en-US" sz="1100" b="1" baseline="0">
              <a:solidFill>
                <a:srgbClr val="0033CC"/>
              </a:solidFill>
            </a:rPr>
            <a:t>- Number of Share outstanding 1000,000</a:t>
          </a:r>
        </a:p>
        <a:p>
          <a:r>
            <a:rPr lang="en-US" sz="1100" b="1" baseline="0">
              <a:solidFill>
                <a:srgbClr val="0033CC"/>
              </a:solidFill>
            </a:rPr>
            <a:t>- Target EBIT is $800,000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28575</xdr:rowOff>
    </xdr:to>
    <xdr:sp macro="" textlink="">
      <xdr:nvSpPr>
        <xdr:cNvPr id="2" name="TextBox 1"/>
        <xdr:cNvSpPr txBox="1"/>
      </xdr:nvSpPr>
      <xdr:spPr>
        <a:xfrm>
          <a:off x="0" y="0"/>
          <a:ext cx="3781425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sng"/>
            <a:t>Additional Assumption</a:t>
          </a:r>
          <a:r>
            <a:rPr lang="en-US" sz="1200" b="1" u="sng" baseline="0"/>
            <a:t>:</a:t>
          </a:r>
        </a:p>
        <a:p>
          <a:r>
            <a:rPr lang="en-US" sz="1100" b="1" baseline="0">
              <a:solidFill>
                <a:srgbClr val="0033CC"/>
              </a:solidFill>
            </a:rPr>
            <a:t>- Unit Sales will increase  by 10% for the next 4 years</a:t>
          </a:r>
        </a:p>
        <a:p>
          <a:r>
            <a:rPr lang="en-US" sz="1100" b="1" baseline="0">
              <a:solidFill>
                <a:srgbClr val="0033CC"/>
              </a:solidFill>
            </a:rPr>
            <a:t>- VC will remain the same in the future 40% of Sales</a:t>
          </a:r>
        </a:p>
        <a:p>
          <a:r>
            <a:rPr lang="en-US" sz="1100" b="1" baseline="0">
              <a:solidFill>
                <a:srgbClr val="0033CC"/>
              </a:solidFill>
            </a:rPr>
            <a:t>- Fixed cost will remain $400,000</a:t>
          </a:r>
        </a:p>
        <a:p>
          <a:endParaRPr lang="en-US" sz="1100"/>
        </a:p>
      </xdr:txBody>
    </xdr:sp>
    <xdr:clientData/>
  </xdr:twoCellAnchor>
  <xdr:twoCellAnchor>
    <xdr:from>
      <xdr:col>0</xdr:col>
      <xdr:colOff>847725</xdr:colOff>
      <xdr:row>53</xdr:row>
      <xdr:rowOff>4762</xdr:rowOff>
    </xdr:from>
    <xdr:to>
      <xdr:col>5</xdr:col>
      <xdr:colOff>114300</xdr:colOff>
      <xdr:row>67</xdr:row>
      <xdr:rowOff>80962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49"/>
  <sheetViews>
    <sheetView topLeftCell="A33" workbookViewId="0">
      <selection activeCell="J50" sqref="J50"/>
    </sheetView>
  </sheetViews>
  <sheetFormatPr defaultRowHeight="15" x14ac:dyDescent="0.25"/>
  <cols>
    <col min="1" max="1" width="38" bestFit="1" customWidth="1"/>
    <col min="2" max="2" width="12.85546875" bestFit="1" customWidth="1"/>
    <col min="3" max="3" width="10.28515625" bestFit="1" customWidth="1"/>
    <col min="7" max="7" width="34.85546875" customWidth="1"/>
    <col min="8" max="8" width="35.140625" bestFit="1" customWidth="1"/>
    <col min="9" max="9" width="24.28515625" style="39" customWidth="1"/>
    <col min="14" max="14" width="14" bestFit="1" customWidth="1"/>
  </cols>
  <sheetData>
    <row r="10" spans="1:9" x14ac:dyDescent="0.25">
      <c r="A10" s="34" t="s">
        <v>30</v>
      </c>
      <c r="B10" s="35" t="s">
        <v>52</v>
      </c>
      <c r="C10" s="35"/>
      <c r="D10" s="35"/>
      <c r="E10" s="35"/>
      <c r="F10" s="35"/>
    </row>
    <row r="11" spans="1:9" x14ac:dyDescent="0.25">
      <c r="A11" s="2" t="s">
        <v>0</v>
      </c>
      <c r="B11" s="3"/>
      <c r="H11" s="2" t="s">
        <v>0</v>
      </c>
      <c r="I11" s="40"/>
    </row>
    <row r="12" spans="1:9" x14ac:dyDescent="0.25">
      <c r="A12" s="2" t="s">
        <v>1</v>
      </c>
      <c r="B12" s="3"/>
      <c r="H12" s="2" t="s">
        <v>1</v>
      </c>
      <c r="I12" s="40"/>
    </row>
    <row r="13" spans="1:9" ht="15.75" thickBot="1" x14ac:dyDescent="0.3">
      <c r="A13" s="4" t="str">
        <f>"For the Year Ended Dec. 31, "&amp;TEXT(B14,"###0")</f>
        <v>For the Year Ended Dec. 31, 2009</v>
      </c>
      <c r="B13" s="5"/>
      <c r="H13" s="4" t="str">
        <f>"For the Year Ended Dec. 31, "&amp;TEXT(I14,"###0")</f>
        <v>For the Year Ended Dec. 31, 2009</v>
      </c>
      <c r="I13" s="41"/>
    </row>
    <row r="14" spans="1:9" x14ac:dyDescent="0.25">
      <c r="A14" s="6"/>
      <c r="B14" s="7">
        <v>2009</v>
      </c>
      <c r="H14" s="6"/>
      <c r="I14" s="42">
        <v>2009</v>
      </c>
    </row>
    <row r="15" spans="1:9" x14ac:dyDescent="0.25">
      <c r="A15" s="8" t="s">
        <v>2</v>
      </c>
      <c r="B15" s="9">
        <f>B30*B31</f>
        <v>2500000</v>
      </c>
      <c r="H15" s="8" t="s">
        <v>2</v>
      </c>
      <c r="I15" s="43">
        <f>I30*I31</f>
        <v>2500000</v>
      </c>
    </row>
    <row r="16" spans="1:9" x14ac:dyDescent="0.25">
      <c r="A16" s="16" t="s">
        <v>25</v>
      </c>
      <c r="B16" s="10">
        <f>B32*B15</f>
        <v>1500000</v>
      </c>
      <c r="C16" s="25"/>
      <c r="H16" s="16" t="s">
        <v>25</v>
      </c>
      <c r="I16" s="44">
        <f>I32*I15</f>
        <v>1500000</v>
      </c>
    </row>
    <row r="17" spans="1:9" x14ac:dyDescent="0.25">
      <c r="A17" s="16" t="s">
        <v>18</v>
      </c>
      <c r="B17" s="11">
        <v>400000</v>
      </c>
      <c r="D17" s="26" t="s">
        <v>28</v>
      </c>
      <c r="H17" s="16" t="s">
        <v>18</v>
      </c>
      <c r="I17" s="45">
        <v>400000</v>
      </c>
    </row>
    <row r="18" spans="1:9" x14ac:dyDescent="0.25">
      <c r="A18" s="12" t="s">
        <v>3</v>
      </c>
      <c r="B18" s="13">
        <f>B15-SUM(B16:B17)</f>
        <v>600000</v>
      </c>
      <c r="C18" s="25"/>
      <c r="H18" s="12" t="s">
        <v>3</v>
      </c>
      <c r="I18" s="46">
        <f>I15-SUM(I16:I17)</f>
        <v>600000</v>
      </c>
    </row>
    <row r="19" spans="1:9" x14ac:dyDescent="0.25">
      <c r="A19" s="16" t="s">
        <v>19</v>
      </c>
      <c r="B19" s="11">
        <v>100000</v>
      </c>
      <c r="D19" s="26" t="s">
        <v>28</v>
      </c>
      <c r="H19" s="16" t="s">
        <v>19</v>
      </c>
      <c r="I19" s="45">
        <v>100000</v>
      </c>
    </row>
    <row r="20" spans="1:9" x14ac:dyDescent="0.25">
      <c r="A20" s="12" t="s">
        <v>4</v>
      </c>
      <c r="B20" s="13">
        <f>B18-B19</f>
        <v>500000</v>
      </c>
      <c r="H20" s="12" t="s">
        <v>4</v>
      </c>
      <c r="I20" s="46">
        <f>I18-I19</f>
        <v>500000</v>
      </c>
    </row>
    <row r="21" spans="1:9" x14ac:dyDescent="0.25">
      <c r="A21" s="16" t="s">
        <v>23</v>
      </c>
      <c r="B21" s="11">
        <f>B34*B20</f>
        <v>200000</v>
      </c>
      <c r="H21" s="16" t="s">
        <v>23</v>
      </c>
      <c r="I21" s="45">
        <f>I34*I20</f>
        <v>200000</v>
      </c>
    </row>
    <row r="22" spans="1:9" ht="15.75" thickBot="1" x14ac:dyDescent="0.3">
      <c r="A22" s="12" t="s">
        <v>5</v>
      </c>
      <c r="B22" s="14">
        <f>B20-B21</f>
        <v>300000</v>
      </c>
      <c r="D22" s="1"/>
      <c r="H22" s="12" t="s">
        <v>5</v>
      </c>
      <c r="I22" s="47">
        <f>I20-I21</f>
        <v>300000</v>
      </c>
    </row>
    <row r="23" spans="1:9" ht="15.75" thickTop="1" x14ac:dyDescent="0.25">
      <c r="A23" s="8"/>
      <c r="B23" s="10"/>
      <c r="H23" s="8"/>
      <c r="I23" s="44"/>
    </row>
    <row r="24" spans="1:9" x14ac:dyDescent="0.25">
      <c r="A24" s="16" t="s">
        <v>20</v>
      </c>
      <c r="B24" s="11">
        <v>100000</v>
      </c>
      <c r="H24" s="16" t="s">
        <v>20</v>
      </c>
      <c r="I24" s="45">
        <v>100000</v>
      </c>
    </row>
    <row r="25" spans="1:9" x14ac:dyDescent="0.25">
      <c r="A25" s="12" t="s">
        <v>6</v>
      </c>
      <c r="B25" s="13">
        <f>B22-B24</f>
        <v>200000</v>
      </c>
      <c r="H25" s="12" t="s">
        <v>6</v>
      </c>
      <c r="I25" s="46">
        <f>I22-I24</f>
        <v>200000</v>
      </c>
    </row>
    <row r="26" spans="1:9" x14ac:dyDescent="0.25">
      <c r="A26" s="16" t="s">
        <v>21</v>
      </c>
      <c r="B26" s="11">
        <v>1000000</v>
      </c>
      <c r="H26" s="16" t="s">
        <v>21</v>
      </c>
      <c r="I26" s="45">
        <v>1000000</v>
      </c>
    </row>
    <row r="27" spans="1:9" ht="15.75" thickBot="1" x14ac:dyDescent="0.3">
      <c r="A27" s="12" t="s">
        <v>7</v>
      </c>
      <c r="B27" s="15">
        <f>B25/B26</f>
        <v>0.2</v>
      </c>
      <c r="H27" s="12" t="s">
        <v>7</v>
      </c>
      <c r="I27" s="48">
        <f>I25/I26</f>
        <v>0.2</v>
      </c>
    </row>
    <row r="28" spans="1:9" ht="16.5" thickTop="1" thickBot="1" x14ac:dyDescent="0.3">
      <c r="A28" s="8"/>
      <c r="B28" s="8"/>
      <c r="H28" s="8"/>
    </row>
    <row r="29" spans="1:9" ht="15.75" thickBot="1" x14ac:dyDescent="0.3">
      <c r="A29" s="21" t="s">
        <v>26</v>
      </c>
      <c r="B29" s="22"/>
      <c r="H29" s="21" t="s">
        <v>26</v>
      </c>
      <c r="I29" s="49"/>
    </row>
    <row r="30" spans="1:9" x14ac:dyDescent="0.25">
      <c r="A30" s="8" t="s">
        <v>8</v>
      </c>
      <c r="B30" s="31">
        <v>16</v>
      </c>
      <c r="H30" s="8" t="s">
        <v>8</v>
      </c>
      <c r="I30" s="50">
        <v>16</v>
      </c>
    </row>
    <row r="31" spans="1:9" x14ac:dyDescent="0.25">
      <c r="A31" s="17" t="s">
        <v>9</v>
      </c>
      <c r="B31" s="32">
        <v>156250</v>
      </c>
      <c r="D31" s="8"/>
      <c r="E31" s="8"/>
      <c r="H31" s="17" t="s">
        <v>9</v>
      </c>
      <c r="I31" s="51">
        <v>156250</v>
      </c>
    </row>
    <row r="32" spans="1:9" x14ac:dyDescent="0.25">
      <c r="A32" s="17" t="s">
        <v>24</v>
      </c>
      <c r="B32" s="20">
        <v>0.6</v>
      </c>
      <c r="H32" s="17" t="s">
        <v>24</v>
      </c>
      <c r="I32" s="52">
        <v>0.6</v>
      </c>
    </row>
    <row r="33" spans="1:9" x14ac:dyDescent="0.25">
      <c r="A33" s="29" t="s">
        <v>27</v>
      </c>
      <c r="B33" s="30">
        <v>800000</v>
      </c>
      <c r="H33" s="29" t="s">
        <v>27</v>
      </c>
      <c r="I33" s="53">
        <v>800000</v>
      </c>
    </row>
    <row r="34" spans="1:9" x14ac:dyDescent="0.25">
      <c r="A34" s="18" t="s">
        <v>22</v>
      </c>
      <c r="B34" s="19">
        <v>0.4</v>
      </c>
      <c r="H34" s="18" t="s">
        <v>22</v>
      </c>
      <c r="I34" s="54">
        <v>0.4</v>
      </c>
    </row>
    <row r="35" spans="1:9" ht="15.75" thickBot="1" x14ac:dyDescent="0.3"/>
    <row r="36" spans="1:9" ht="15.75" thickBot="1" x14ac:dyDescent="0.3">
      <c r="A36" s="21" t="s">
        <v>29</v>
      </c>
      <c r="B36" s="22"/>
      <c r="C36" s="27"/>
      <c r="H36" s="21" t="s">
        <v>29</v>
      </c>
      <c r="I36" s="49"/>
    </row>
    <row r="37" spans="1:9" x14ac:dyDescent="0.25">
      <c r="A37" s="34" t="s">
        <v>38</v>
      </c>
      <c r="B37" s="36" t="s">
        <v>31</v>
      </c>
      <c r="C37" s="37"/>
      <c r="D37" s="38"/>
      <c r="E37" s="38"/>
      <c r="F37" s="38"/>
      <c r="G37" s="38"/>
      <c r="H37" s="34"/>
      <c r="I37" s="55"/>
    </row>
    <row r="38" spans="1:9" x14ac:dyDescent="0.25">
      <c r="A38" t="s">
        <v>32</v>
      </c>
      <c r="B38" s="28">
        <f>B17/((B15-B16)/B31)</f>
        <v>62500</v>
      </c>
      <c r="C38" t="s">
        <v>36</v>
      </c>
      <c r="H38" t="s">
        <v>32</v>
      </c>
      <c r="I38" s="56"/>
    </row>
    <row r="39" spans="1:9" x14ac:dyDescent="0.25">
      <c r="A39" t="s">
        <v>34</v>
      </c>
      <c r="B39" s="23">
        <f>B38*B30</f>
        <v>1000000</v>
      </c>
      <c r="C39" t="s">
        <v>37</v>
      </c>
      <c r="H39" t="s">
        <v>34</v>
      </c>
      <c r="I39" s="44"/>
    </row>
    <row r="40" spans="1:9" x14ac:dyDescent="0.25">
      <c r="A40" s="33" t="s">
        <v>33</v>
      </c>
      <c r="B40" s="27">
        <f>(B15-B16)/B15</f>
        <v>0.4</v>
      </c>
      <c r="H40" s="33" t="s">
        <v>33</v>
      </c>
      <c r="I40" s="57"/>
    </row>
    <row r="41" spans="1:9" x14ac:dyDescent="0.25">
      <c r="A41" s="33" t="s">
        <v>35</v>
      </c>
      <c r="B41" s="28">
        <f>B17/B40</f>
        <v>1000000</v>
      </c>
      <c r="H41" s="33" t="s">
        <v>35</v>
      </c>
      <c r="I41" s="56"/>
    </row>
    <row r="42" spans="1:9" x14ac:dyDescent="0.25">
      <c r="A42" s="34" t="s">
        <v>39</v>
      </c>
      <c r="B42" s="36" t="s">
        <v>47</v>
      </c>
      <c r="C42" s="37"/>
      <c r="D42" s="38"/>
      <c r="E42" s="38"/>
      <c r="F42" s="38"/>
      <c r="G42" s="38"/>
      <c r="H42" s="34"/>
      <c r="I42" s="55"/>
    </row>
    <row r="43" spans="1:9" x14ac:dyDescent="0.25">
      <c r="A43" s="34" t="s">
        <v>40</v>
      </c>
      <c r="B43" s="36" t="s">
        <v>41</v>
      </c>
      <c r="C43" s="37"/>
      <c r="D43" s="38"/>
      <c r="E43" s="38"/>
      <c r="F43" s="38"/>
      <c r="G43" s="38"/>
      <c r="H43" s="34"/>
      <c r="I43" s="55"/>
    </row>
    <row r="44" spans="1:9" x14ac:dyDescent="0.25">
      <c r="A44" s="34" t="s">
        <v>42</v>
      </c>
      <c r="B44" s="36" t="s">
        <v>43</v>
      </c>
      <c r="C44" s="37"/>
      <c r="D44" s="38"/>
      <c r="E44" s="38"/>
      <c r="F44" s="38"/>
      <c r="G44" s="38"/>
      <c r="H44" s="34"/>
      <c r="I44" s="55"/>
    </row>
    <row r="45" spans="1:9" x14ac:dyDescent="0.25">
      <c r="A45" t="s">
        <v>49</v>
      </c>
      <c r="B45" s="28">
        <f>(B17+B33)/((B15-B16)/B31)</f>
        <v>187500</v>
      </c>
      <c r="C45" t="s">
        <v>44</v>
      </c>
      <c r="H45" t="s">
        <v>49</v>
      </c>
      <c r="I45" s="56"/>
    </row>
    <row r="46" spans="1:9" x14ac:dyDescent="0.25">
      <c r="A46" t="s">
        <v>50</v>
      </c>
      <c r="B46" s="23">
        <f>B45*B30</f>
        <v>3000000</v>
      </c>
      <c r="C46" t="s">
        <v>45</v>
      </c>
      <c r="H46" t="s">
        <v>50</v>
      </c>
      <c r="I46" s="44"/>
    </row>
    <row r="47" spans="1:9" x14ac:dyDescent="0.25">
      <c r="A47" s="33" t="s">
        <v>33</v>
      </c>
      <c r="B47" s="27">
        <f>(B15-B16)/B15</f>
        <v>0.4</v>
      </c>
      <c r="H47" s="33" t="s">
        <v>33</v>
      </c>
      <c r="I47" s="57"/>
    </row>
    <row r="48" spans="1:9" x14ac:dyDescent="0.25">
      <c r="A48" s="33" t="s">
        <v>51</v>
      </c>
      <c r="B48" s="28">
        <f>(B17+B33)/B47</f>
        <v>3000000</v>
      </c>
      <c r="H48" s="33" t="s">
        <v>51</v>
      </c>
      <c r="I48" s="99"/>
    </row>
    <row r="49" spans="1:9" x14ac:dyDescent="0.25">
      <c r="A49" s="34" t="s">
        <v>46</v>
      </c>
      <c r="B49" s="36" t="s">
        <v>48</v>
      </c>
      <c r="C49" s="37"/>
      <c r="D49" s="38"/>
      <c r="E49" s="38"/>
      <c r="F49" s="38"/>
      <c r="G49" s="38"/>
      <c r="H49" s="34"/>
      <c r="I49" s="55"/>
    </row>
  </sheetData>
  <phoneticPr fontId="2" type="noConversion"/>
  <printOptions horizontalCentered="1" verticalCentered="1" gridLines="1"/>
  <pageMargins left="0.25" right="0.25" top="0.25" bottom="0.25" header="0.5" footer="0.5"/>
  <pageSetup scale="15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1"/>
  <sheetViews>
    <sheetView tabSelected="1" topLeftCell="A37" workbookViewId="0">
      <selection activeCell="I37" sqref="I37"/>
    </sheetView>
  </sheetViews>
  <sheetFormatPr defaultRowHeight="15" x14ac:dyDescent="0.25"/>
  <cols>
    <col min="1" max="1" width="34.140625" style="26" bestFit="1" customWidth="1"/>
    <col min="2" max="2" width="11.5703125" style="26" customWidth="1"/>
    <col min="3" max="5" width="11.28515625" style="26" bestFit="1" customWidth="1"/>
    <col min="6" max="6" width="12.28515625" style="85" customWidth="1"/>
    <col min="7" max="16384" width="9.140625" style="26"/>
  </cols>
  <sheetData>
    <row r="5" spans="1:6" x14ac:dyDescent="0.25">
      <c r="A5" s="2" t="str">
        <f>'1 Break-even points'!A11</f>
        <v>Spuds and Suds</v>
      </c>
      <c r="B5" s="59"/>
      <c r="C5" s="59"/>
      <c r="D5" s="59"/>
      <c r="E5" s="59"/>
      <c r="F5" s="76"/>
    </row>
    <row r="6" spans="1:6" x14ac:dyDescent="0.25">
      <c r="A6" s="2" t="str">
        <f>'1 Break-even points'!A12</f>
        <v>Income Statement</v>
      </c>
      <c r="B6" s="59"/>
      <c r="C6" s="59"/>
      <c r="D6" s="59"/>
      <c r="E6" s="59"/>
      <c r="F6" s="76"/>
    </row>
    <row r="7" spans="1:6" ht="15.75" thickBot="1" x14ac:dyDescent="0.3">
      <c r="A7" s="4" t="str">
        <f>'1 Break-even points'!A13</f>
        <v>For the Year Ended Dec. 31, 2009</v>
      </c>
      <c r="B7" s="60"/>
      <c r="C7" s="60"/>
      <c r="D7" s="60"/>
      <c r="E7" s="60"/>
      <c r="F7" s="77"/>
    </row>
    <row r="8" spans="1:6" x14ac:dyDescent="0.25">
      <c r="A8" s="61"/>
      <c r="B8" s="7">
        <f>'1 Break-even points'!B14</f>
        <v>2009</v>
      </c>
      <c r="C8" s="7">
        <f>B8+1</f>
        <v>2010</v>
      </c>
      <c r="D8" s="7">
        <f t="shared" ref="D8:F8" si="0">C8+1</f>
        <v>2011</v>
      </c>
      <c r="E8" s="7">
        <f t="shared" si="0"/>
        <v>2012</v>
      </c>
      <c r="F8" s="78">
        <f t="shared" si="0"/>
        <v>2013</v>
      </c>
    </row>
    <row r="9" spans="1:6" x14ac:dyDescent="0.25">
      <c r="A9" s="26" t="s">
        <v>2</v>
      </c>
      <c r="B9" s="62">
        <f>B24*B25</f>
        <v>2500000</v>
      </c>
      <c r="C9" s="62">
        <f>C24*C25</f>
        <v>2750000</v>
      </c>
      <c r="D9" s="62">
        <f t="shared" ref="D9:F9" si="1">D24*D25</f>
        <v>3025000.0000000005</v>
      </c>
      <c r="E9" s="62">
        <f t="shared" si="1"/>
        <v>3327500.0000000009</v>
      </c>
      <c r="F9" s="79">
        <f>F25*F24</f>
        <v>3660250.0000000014</v>
      </c>
    </row>
    <row r="10" spans="1:6" x14ac:dyDescent="0.25">
      <c r="A10" s="63" t="s">
        <v>25</v>
      </c>
      <c r="B10" s="23">
        <f>B27*B9</f>
        <v>1500000</v>
      </c>
      <c r="C10" s="23">
        <f>C27*C9</f>
        <v>1650000</v>
      </c>
      <c r="D10" s="23">
        <f t="shared" ref="D10:F10" si="2">D27*D9</f>
        <v>1815000.0000000002</v>
      </c>
      <c r="E10" s="23">
        <f t="shared" si="2"/>
        <v>1996500.0000000005</v>
      </c>
      <c r="F10" s="80">
        <f>F9*F27</f>
        <v>2196150.0000000009</v>
      </c>
    </row>
    <row r="11" spans="1:6" x14ac:dyDescent="0.25">
      <c r="A11" s="63" t="s">
        <v>18</v>
      </c>
      <c r="B11" s="64">
        <v>400000</v>
      </c>
      <c r="C11" s="64">
        <v>400000</v>
      </c>
      <c r="D11" s="64">
        <v>400000</v>
      </c>
      <c r="E11" s="64">
        <v>400000</v>
      </c>
      <c r="F11" s="81">
        <v>400000</v>
      </c>
    </row>
    <row r="12" spans="1:6" x14ac:dyDescent="0.25">
      <c r="A12" s="12" t="s">
        <v>3</v>
      </c>
      <c r="B12" s="13">
        <f>B9-SUM(B10:B11)</f>
        <v>600000</v>
      </c>
      <c r="C12" s="13">
        <f>C9-SUM(C10:C11)</f>
        <v>700000</v>
      </c>
      <c r="D12" s="13">
        <f t="shared" ref="D12:F12" si="3">D9-SUM(D10:D11)</f>
        <v>810000.00000000047</v>
      </c>
      <c r="E12" s="13">
        <f t="shared" si="3"/>
        <v>931000.00000000047</v>
      </c>
      <c r="F12" s="82">
        <f t="shared" si="3"/>
        <v>1064100.0000000005</v>
      </c>
    </row>
    <row r="13" spans="1:6" x14ac:dyDescent="0.25">
      <c r="A13" s="63" t="s">
        <v>19</v>
      </c>
      <c r="B13" s="64">
        <v>100000</v>
      </c>
      <c r="C13" s="64">
        <v>100000</v>
      </c>
      <c r="D13" s="64">
        <v>100000</v>
      </c>
      <c r="E13" s="64">
        <v>100000</v>
      </c>
      <c r="F13" s="81">
        <v>100000</v>
      </c>
    </row>
    <row r="14" spans="1:6" x14ac:dyDescent="0.25">
      <c r="A14" s="12" t="s">
        <v>4</v>
      </c>
      <c r="B14" s="13">
        <f>B12-B13</f>
        <v>500000</v>
      </c>
      <c r="C14" s="13">
        <f>C12-C13</f>
        <v>600000</v>
      </c>
      <c r="D14" s="13">
        <f t="shared" ref="D14:F14" si="4">D12-D13</f>
        <v>710000.00000000047</v>
      </c>
      <c r="E14" s="13">
        <f t="shared" si="4"/>
        <v>831000.00000000047</v>
      </c>
      <c r="F14" s="82">
        <f t="shared" si="4"/>
        <v>964100.00000000047</v>
      </c>
    </row>
    <row r="15" spans="1:6" x14ac:dyDescent="0.25">
      <c r="A15" s="63" t="s">
        <v>23</v>
      </c>
      <c r="B15" s="64">
        <f>B28*B14</f>
        <v>200000</v>
      </c>
      <c r="C15" s="64">
        <f>C28*C14</f>
        <v>240000</v>
      </c>
      <c r="D15" s="64">
        <f t="shared" ref="D15:F15" si="5">D28*D14</f>
        <v>284000.00000000017</v>
      </c>
      <c r="E15" s="64">
        <f t="shared" si="5"/>
        <v>332400.00000000023</v>
      </c>
      <c r="F15" s="81">
        <f>F14*F28</f>
        <v>385640.00000000023</v>
      </c>
    </row>
    <row r="16" spans="1:6" ht="15.75" thickBot="1" x14ac:dyDescent="0.3">
      <c r="A16" s="12" t="s">
        <v>5</v>
      </c>
      <c r="B16" s="14">
        <f>B14-B15</f>
        <v>300000</v>
      </c>
      <c r="C16" s="14">
        <f>C14-C15</f>
        <v>360000</v>
      </c>
      <c r="D16" s="14">
        <f t="shared" ref="D16:F16" si="6">D14-D15</f>
        <v>426000.00000000029</v>
      </c>
      <c r="E16" s="14">
        <f t="shared" si="6"/>
        <v>498600.00000000023</v>
      </c>
      <c r="F16" s="83">
        <f t="shared" si="6"/>
        <v>578460.00000000023</v>
      </c>
    </row>
    <row r="17" spans="1:7" ht="15.75" thickTop="1" x14ac:dyDescent="0.25">
      <c r="B17" s="23"/>
      <c r="C17" s="23"/>
      <c r="D17" s="23"/>
      <c r="E17" s="23"/>
      <c r="F17" s="80"/>
    </row>
    <row r="18" spans="1:7" x14ac:dyDescent="0.25">
      <c r="A18" s="63" t="s">
        <v>20</v>
      </c>
      <c r="B18" s="64">
        <v>100000</v>
      </c>
      <c r="C18" s="64">
        <v>100000</v>
      </c>
      <c r="D18" s="64">
        <v>100000</v>
      </c>
      <c r="E18" s="64">
        <v>100000</v>
      </c>
      <c r="F18" s="81">
        <v>100000</v>
      </c>
    </row>
    <row r="19" spans="1:7" x14ac:dyDescent="0.25">
      <c r="A19" s="12" t="s">
        <v>6</v>
      </c>
      <c r="B19" s="13">
        <f>B16-B18</f>
        <v>200000</v>
      </c>
      <c r="C19" s="13">
        <f>C16-C18</f>
        <v>260000</v>
      </c>
      <c r="D19" s="13">
        <f t="shared" ref="D19:F19" si="7">D16-D18</f>
        <v>326000.00000000029</v>
      </c>
      <c r="E19" s="13">
        <f t="shared" si="7"/>
        <v>398600.00000000023</v>
      </c>
      <c r="F19" s="82">
        <f>F16-F18</f>
        <v>478460.00000000023</v>
      </c>
    </row>
    <row r="20" spans="1:7" x14ac:dyDescent="0.25">
      <c r="A20" s="65" t="s">
        <v>21</v>
      </c>
      <c r="B20" s="64">
        <v>1000000</v>
      </c>
      <c r="C20" s="64">
        <v>1000000</v>
      </c>
      <c r="D20" s="64">
        <v>1000000</v>
      </c>
      <c r="E20" s="64">
        <v>1000000</v>
      </c>
      <c r="F20" s="81">
        <v>1000000</v>
      </c>
    </row>
    <row r="21" spans="1:7" ht="15.75" thickBot="1" x14ac:dyDescent="0.3">
      <c r="A21" s="12" t="s">
        <v>7</v>
      </c>
      <c r="B21" s="15">
        <f>B19/B20</f>
        <v>0.2</v>
      </c>
      <c r="C21" s="15">
        <f>C19/C20</f>
        <v>0.26</v>
      </c>
      <c r="D21" s="15">
        <f t="shared" ref="D21:F21" si="8">D19/D20</f>
        <v>0.32600000000000029</v>
      </c>
      <c r="E21" s="15">
        <f t="shared" si="8"/>
        <v>0.39860000000000023</v>
      </c>
      <c r="F21" s="84">
        <f>F19/F20</f>
        <v>0.47846000000000022</v>
      </c>
    </row>
    <row r="22" spans="1:7" ht="16.5" thickTop="1" thickBot="1" x14ac:dyDescent="0.3"/>
    <row r="23" spans="1:7" ht="15.75" thickBot="1" x14ac:dyDescent="0.3">
      <c r="A23" s="21" t="s">
        <v>26</v>
      </c>
      <c r="B23" s="66"/>
      <c r="C23" s="66"/>
      <c r="D23" s="66"/>
      <c r="E23" s="66"/>
      <c r="F23" s="86"/>
    </row>
    <row r="24" spans="1:7" x14ac:dyDescent="0.25">
      <c r="A24" s="26" t="s">
        <v>8</v>
      </c>
      <c r="B24" s="67">
        <v>16</v>
      </c>
      <c r="C24" s="67">
        <v>16</v>
      </c>
      <c r="D24" s="67">
        <v>16</v>
      </c>
      <c r="E24" s="67">
        <v>16</v>
      </c>
      <c r="F24" s="87">
        <f>E24</f>
        <v>16</v>
      </c>
    </row>
    <row r="25" spans="1:7" x14ac:dyDescent="0.25">
      <c r="A25" s="26" t="s">
        <v>9</v>
      </c>
      <c r="B25" s="23">
        <f>'1 Break-even points'!B31</f>
        <v>156250</v>
      </c>
      <c r="C25" s="73">
        <f>B25*(1+C26)</f>
        <v>171875</v>
      </c>
      <c r="D25" s="73">
        <f t="shared" ref="D25:F25" si="9">C25*(1+D26)</f>
        <v>189062.50000000003</v>
      </c>
      <c r="E25" s="73">
        <f t="shared" si="9"/>
        <v>207968.75000000006</v>
      </c>
      <c r="F25" s="73">
        <f>E25*(1+F26)</f>
        <v>228765.62500000009</v>
      </c>
    </row>
    <row r="26" spans="1:7" x14ac:dyDescent="0.25">
      <c r="A26" s="75" t="s">
        <v>54</v>
      </c>
      <c r="B26" s="73"/>
      <c r="C26" s="74">
        <v>0.1</v>
      </c>
      <c r="D26" s="74">
        <v>0.1</v>
      </c>
      <c r="E26" s="74">
        <v>0.1</v>
      </c>
      <c r="F26" s="74">
        <v>0.1</v>
      </c>
    </row>
    <row r="27" spans="1:7" x14ac:dyDescent="0.25">
      <c r="A27" s="29" t="s">
        <v>24</v>
      </c>
      <c r="B27" s="68">
        <v>0.6</v>
      </c>
      <c r="C27" s="68">
        <v>0.6</v>
      </c>
      <c r="D27" s="68">
        <v>0.6</v>
      </c>
      <c r="E27" s="68">
        <v>0.6</v>
      </c>
      <c r="F27" s="88">
        <f>E27</f>
        <v>0.6</v>
      </c>
    </row>
    <row r="28" spans="1:7" x14ac:dyDescent="0.25">
      <c r="A28" s="69" t="s">
        <v>22</v>
      </c>
      <c r="B28" s="70">
        <v>0.4</v>
      </c>
      <c r="C28" s="70">
        <v>0.4</v>
      </c>
      <c r="D28" s="70">
        <v>0.4</v>
      </c>
      <c r="E28" s="70">
        <v>0.4</v>
      </c>
      <c r="F28" s="89">
        <f>E28</f>
        <v>0.4</v>
      </c>
    </row>
    <row r="29" spans="1:7" ht="15.75" thickBot="1" x14ac:dyDescent="0.3">
      <c r="A29" s="71"/>
      <c r="B29" s="72"/>
      <c r="C29" s="72"/>
      <c r="D29" s="72"/>
      <c r="E29" s="72"/>
      <c r="F29" s="90"/>
    </row>
    <row r="30" spans="1:7" ht="15.75" thickBot="1" x14ac:dyDescent="0.3">
      <c r="A30" s="21" t="s">
        <v>53</v>
      </c>
      <c r="B30" s="66"/>
      <c r="C30" s="66"/>
      <c r="D30" s="66"/>
      <c r="E30" s="66"/>
      <c r="F30" s="86"/>
    </row>
    <row r="31" spans="1:7" x14ac:dyDescent="0.25">
      <c r="A31" s="94" t="s">
        <v>30</v>
      </c>
      <c r="B31" s="95" t="s">
        <v>56</v>
      </c>
      <c r="C31" s="95"/>
      <c r="D31" s="95"/>
      <c r="E31" s="95"/>
      <c r="F31" s="96"/>
    </row>
    <row r="32" spans="1:7" x14ac:dyDescent="0.25">
      <c r="A32" s="26" t="s">
        <v>10</v>
      </c>
      <c r="B32" s="23">
        <f>B11/(B24-B10/B25)</f>
        <v>62500</v>
      </c>
      <c r="C32" s="23">
        <f>C11/(C24-C10/C25)</f>
        <v>62500</v>
      </c>
      <c r="D32" s="23">
        <f t="shared" ref="D32:F32" si="10">D11/(D24-D10/D25)</f>
        <v>62500</v>
      </c>
      <c r="E32" s="23">
        <f t="shared" si="10"/>
        <v>62500</v>
      </c>
      <c r="F32" s="80">
        <f>F11/((F9-F10)/F25)</f>
        <v>62500.000000000007</v>
      </c>
      <c r="G32" s="58" t="s">
        <v>58</v>
      </c>
    </row>
    <row r="33" spans="1:7" x14ac:dyDescent="0.25">
      <c r="A33" s="26" t="s">
        <v>17</v>
      </c>
      <c r="B33" s="23">
        <f>B32*B24</f>
        <v>1000000</v>
      </c>
      <c r="C33" s="23">
        <f>C32*C24</f>
        <v>1000000</v>
      </c>
      <c r="D33" s="23">
        <f t="shared" ref="D33:F33" si="11">D32*D24</f>
        <v>1000000</v>
      </c>
      <c r="E33" s="23">
        <f t="shared" si="11"/>
        <v>1000000</v>
      </c>
      <c r="F33" s="80">
        <f>F32*F24</f>
        <v>1000000.0000000001</v>
      </c>
      <c r="G33" s="58" t="s">
        <v>59</v>
      </c>
    </row>
    <row r="35" spans="1:7" x14ac:dyDescent="0.25">
      <c r="A35" s="26" t="s">
        <v>11</v>
      </c>
      <c r="B35" s="91"/>
      <c r="C35" s="91">
        <f>C9/B9-1</f>
        <v>0.10000000000000009</v>
      </c>
      <c r="D35" s="91">
        <f t="shared" ref="D35:F35" si="12">D9/C9-1</f>
        <v>0.10000000000000009</v>
      </c>
      <c r="E35" s="91">
        <f t="shared" si="12"/>
        <v>0.10000000000000009</v>
      </c>
      <c r="F35" s="91">
        <f t="shared" si="12"/>
        <v>0.10000000000000009</v>
      </c>
    </row>
    <row r="36" spans="1:7" x14ac:dyDescent="0.25">
      <c r="A36" s="26" t="s">
        <v>12</v>
      </c>
      <c r="B36" s="91"/>
      <c r="C36" s="91">
        <f>C12/B12-1</f>
        <v>0.16666666666666674</v>
      </c>
      <c r="D36" s="91">
        <f t="shared" ref="D36:F36" si="13">D12/C12-1</f>
        <v>0.15714285714285792</v>
      </c>
      <c r="E36" s="91">
        <f t="shared" si="13"/>
        <v>0.14938271604938258</v>
      </c>
      <c r="F36" s="91">
        <f t="shared" si="13"/>
        <v>0.14296455424274956</v>
      </c>
    </row>
    <row r="37" spans="1:7" x14ac:dyDescent="0.25">
      <c r="A37" s="26" t="s">
        <v>13</v>
      </c>
      <c r="B37" s="91"/>
      <c r="C37" s="91">
        <f>C21/B21-1</f>
        <v>0.30000000000000004</v>
      </c>
      <c r="D37" s="91">
        <f t="shared" ref="D37:F37" si="14">D21/C21-1</f>
        <v>0.25384615384615494</v>
      </c>
      <c r="E37" s="91">
        <f t="shared" si="14"/>
        <v>0.22269938650306709</v>
      </c>
      <c r="F37" s="91">
        <f t="shared" si="14"/>
        <v>0.20035122930255889</v>
      </c>
    </row>
    <row r="38" spans="1:7" x14ac:dyDescent="0.25">
      <c r="B38" s="100"/>
      <c r="C38" s="85"/>
      <c r="D38" s="85"/>
      <c r="E38" s="85"/>
    </row>
    <row r="39" spans="1:7" x14ac:dyDescent="0.25">
      <c r="A39" s="26" t="s">
        <v>14</v>
      </c>
      <c r="B39" s="92">
        <f>C36/C35</f>
        <v>1.6666666666666659</v>
      </c>
      <c r="C39" s="92">
        <f t="shared" ref="C39:E39" si="15">D36/D35</f>
        <v>1.5714285714285778</v>
      </c>
      <c r="D39" s="92">
        <f t="shared" si="15"/>
        <v>1.4938271604938245</v>
      </c>
      <c r="E39" s="92">
        <f t="shared" si="15"/>
        <v>1.4296455424274943</v>
      </c>
      <c r="F39" s="92"/>
      <c r="G39" s="97" t="s">
        <v>57</v>
      </c>
    </row>
    <row r="40" spans="1:7" x14ac:dyDescent="0.25">
      <c r="A40" s="26" t="s">
        <v>15</v>
      </c>
      <c r="B40" s="92">
        <f>C37/C36</f>
        <v>1.7999999999999994</v>
      </c>
      <c r="C40" s="92">
        <f t="shared" ref="C40:E40" si="16">D37/D36</f>
        <v>1.6153846153846143</v>
      </c>
      <c r="D40" s="92">
        <f t="shared" si="16"/>
        <v>1.4907975460122687</v>
      </c>
      <c r="E40" s="92">
        <f t="shared" si="16"/>
        <v>1.401404917210237</v>
      </c>
      <c r="F40" s="92"/>
      <c r="G40" s="97" t="s">
        <v>60</v>
      </c>
    </row>
    <row r="41" spans="1:7" x14ac:dyDescent="0.25">
      <c r="A41" s="26" t="s">
        <v>16</v>
      </c>
      <c r="B41" s="92">
        <f>C37/C35</f>
        <v>2.9999999999999978</v>
      </c>
      <c r="C41" s="92">
        <f t="shared" ref="C41:E41" si="17">D37/D35</f>
        <v>2.5384615384615472</v>
      </c>
      <c r="D41" s="92">
        <f t="shared" si="17"/>
        <v>2.2269938650306691</v>
      </c>
      <c r="E41" s="92">
        <f t="shared" si="17"/>
        <v>2.0035122930255871</v>
      </c>
      <c r="F41" s="92"/>
      <c r="G41" s="97" t="s">
        <v>61</v>
      </c>
    </row>
    <row r="42" spans="1:7" x14ac:dyDescent="0.25">
      <c r="G42" s="58"/>
    </row>
    <row r="43" spans="1:7" x14ac:dyDescent="0.25">
      <c r="G43" s="58"/>
    </row>
    <row r="44" spans="1:7" x14ac:dyDescent="0.25">
      <c r="A44" s="94" t="s">
        <v>38</v>
      </c>
      <c r="B44" s="95" t="s">
        <v>55</v>
      </c>
      <c r="C44" s="95"/>
      <c r="D44" s="95"/>
      <c r="E44" s="95"/>
      <c r="F44" s="96"/>
      <c r="G44" s="58"/>
    </row>
    <row r="45" spans="1:7" x14ac:dyDescent="0.25">
      <c r="B45" s="26">
        <f>B8</f>
        <v>2009</v>
      </c>
      <c r="C45" s="26">
        <f t="shared" ref="C45:F45" si="18">C8</f>
        <v>2010</v>
      </c>
      <c r="D45" s="26">
        <f t="shared" si="18"/>
        <v>2011</v>
      </c>
      <c r="E45" s="26">
        <f t="shared" si="18"/>
        <v>2012</v>
      </c>
      <c r="F45" s="26"/>
      <c r="G45" s="58"/>
    </row>
    <row r="46" spans="1:7" x14ac:dyDescent="0.25">
      <c r="A46" s="26" t="s">
        <v>14</v>
      </c>
      <c r="B46" s="92">
        <f>(B9-B10)/B12</f>
        <v>1.6666666666666667</v>
      </c>
      <c r="C46" s="92">
        <f t="shared" ref="C46:F46" si="19">(C9-C10)/C12</f>
        <v>1.5714285714285714</v>
      </c>
      <c r="D46" s="92">
        <f t="shared" si="19"/>
        <v>1.4938271604938267</v>
      </c>
      <c r="E46" s="92">
        <f t="shared" si="19"/>
        <v>1.4296455424274972</v>
      </c>
      <c r="F46" s="92">
        <f t="shared" si="19"/>
        <v>1.3759045202518558</v>
      </c>
      <c r="G46" s="97" t="s">
        <v>62</v>
      </c>
    </row>
    <row r="47" spans="1:7" x14ac:dyDescent="0.25">
      <c r="A47" s="26" t="s">
        <v>15</v>
      </c>
      <c r="B47" s="92">
        <f>B12/(B14-(B18/(1-B28)))</f>
        <v>1.8</v>
      </c>
      <c r="C47" s="92">
        <f t="shared" ref="C47:F47" si="20">C12/(C14-(C18/(1-C28)))</f>
        <v>1.6153846153846154</v>
      </c>
      <c r="D47" s="92">
        <f t="shared" si="20"/>
        <v>1.4907975460122698</v>
      </c>
      <c r="E47" s="92">
        <f t="shared" si="20"/>
        <v>1.4014049172102356</v>
      </c>
      <c r="F47" s="92">
        <f t="shared" si="20"/>
        <v>1.3344062199556912</v>
      </c>
      <c r="G47" s="97" t="s">
        <v>63</v>
      </c>
    </row>
    <row r="48" spans="1:7" x14ac:dyDescent="0.25">
      <c r="A48" s="26" t="s">
        <v>16</v>
      </c>
      <c r="B48" s="92">
        <f>B46*B47</f>
        <v>3</v>
      </c>
      <c r="C48" s="92">
        <f t="shared" ref="C48:F48" si="21">C46*C47</f>
        <v>2.5384615384615383</v>
      </c>
      <c r="D48" s="92">
        <f t="shared" si="21"/>
        <v>2.226993865030674</v>
      </c>
      <c r="E48" s="92">
        <f t="shared" si="21"/>
        <v>2.0035122930255893</v>
      </c>
      <c r="F48" s="92">
        <f t="shared" si="21"/>
        <v>1.8360155498892277</v>
      </c>
      <c r="G48" s="58" t="s">
        <v>66</v>
      </c>
    </row>
    <row r="49" spans="1:6" x14ac:dyDescent="0.25">
      <c r="B49" s="24"/>
      <c r="C49" s="24"/>
      <c r="D49" s="24"/>
      <c r="E49" s="24"/>
      <c r="F49" s="93"/>
    </row>
    <row r="50" spans="1:6" x14ac:dyDescent="0.25">
      <c r="A50" s="98" t="s">
        <v>64</v>
      </c>
    </row>
    <row r="51" spans="1:6" x14ac:dyDescent="0.25">
      <c r="A51" s="98" t="s">
        <v>65</v>
      </c>
    </row>
  </sheetData>
  <phoneticPr fontId="2" type="noConversion"/>
  <printOptions horizontalCentered="1" verticalCentered="1" gridLines="1"/>
  <pageMargins left="0.25" right="0.25" top="0" bottom="0" header="0.25" footer="0.25"/>
  <pageSetup paperSize="5" scale="1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Break-even points</vt:lpstr>
      <vt:lpstr>2 DOL, DFL, and DCL</vt:lpstr>
    </vt:vector>
  </TitlesOfParts>
  <Company>Mayes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R. Mayes</dc:creator>
  <cp:lastModifiedBy>Hesham Merdad</cp:lastModifiedBy>
  <cp:lastPrinted>2008-10-22T19:55:29Z</cp:lastPrinted>
  <dcterms:created xsi:type="dcterms:W3CDTF">1995-11-02T15:45:21Z</dcterms:created>
  <dcterms:modified xsi:type="dcterms:W3CDTF">2012-10-06T18:46:40Z</dcterms:modified>
</cp:coreProperties>
</file>