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30" yWindow="-15" windowWidth="10275" windowHeight="8175" tabRatio="861" firstSheet="3" activeTab="7"/>
  </bookViews>
  <sheets>
    <sheet name="1 Objectives" sheetId="27" r:id="rId1"/>
    <sheet name="2 Income Statement" sheetId="1" r:id="rId2"/>
    <sheet name="3 IS with Custom Number Format" sheetId="21" r:id="rId3"/>
    <sheet name="4 Common Size Income Statement" sheetId="3" r:id="rId4"/>
    <sheet name="5 Balance Sheet" sheetId="4" r:id="rId5"/>
    <sheet name="6 BS with Custom Format" sheetId="22" r:id="rId6"/>
    <sheet name="7 Common Size Balance Sheet" sheetId="5" r:id="rId7"/>
    <sheet name="8 Statement of Cash Flows" sheetId="7" r:id="rId8"/>
    <sheet name="9 what if (seniro manag)" sheetId="28" r:id="rId9"/>
    <sheet name="10 Scenario Summary" sheetId="32" r:id="rId10"/>
    <sheet name="11 what if (using develper tab)" sheetId="33" r:id="rId11"/>
  </sheets>
  <definedNames>
    <definedName name="ACwvu.All." localSheetId="3" hidden="1">'4 Common Size Income Statement'!$L$9</definedName>
    <definedName name="ACwvu.All." localSheetId="6" hidden="1">'7 Common Size Balance Sheet'!$B$4</definedName>
    <definedName name="ACwvu.Common._.Size." localSheetId="3" hidden="1">'4 Common Size Income Statement'!$L$6</definedName>
    <definedName name="ACwvu.Common._.Size." localSheetId="6" hidden="1">'7 Common Size Balance Sheet'!$B$4</definedName>
    <definedName name="ACwvu.Dollar." localSheetId="3" hidden="1">'4 Common Size Income Statement'!#REF!</definedName>
    <definedName name="ACwvu.Dollar." localSheetId="6" hidden="1">'7 Common Size Balance Sheet'!#REF!</definedName>
    <definedName name="AR">'9 what if (seniro manag)'!$B$7</definedName>
    <definedName name="Cash_balance_at_2009" localSheetId="8">'9 what if (seniro manag)'!$C$26</definedName>
    <definedName name="Depreciation_Expense" localSheetId="8">'9 what if (seniro manag)'!$B$6</definedName>
    <definedName name="Net_Change_in_Cash_Balance" localSheetId="8">'9 what if (seniro manag)'!$C$21</definedName>
    <definedName name="Net_Income" localSheetId="8">'9 what if (seniro manag)'!$B$5</definedName>
    <definedName name="Rwvu.Common._.Size." localSheetId="3" hidden="1">'4 Common Size Income Statement'!#REF!,'4 Common Size Income Statement'!#REF!</definedName>
    <definedName name="Rwvu.Common._.Size." localSheetId="6" hidden="1">'7 Common Size Balance Sheet'!#REF!,'7 Common Size Balance Sheet'!#REF!</definedName>
    <definedName name="Rwvu.Dollar." localSheetId="3" hidden="1">'4 Common Size Income Statement'!$L:$L,'4 Common Size Income Statement'!$M:$M</definedName>
    <definedName name="Rwvu.Dollar." localSheetId="6" hidden="1">'7 Common Size Balance Sheet'!$B:$B,'7 Common Size Balance Sheet'!$C:$C</definedName>
    <definedName name="Swvu.All." localSheetId="3" hidden="1">'4 Common Size Income Statement'!$L$9</definedName>
    <definedName name="Swvu.All." localSheetId="6" hidden="1">'7 Common Size Balance Sheet'!$B$4</definedName>
    <definedName name="Swvu.Common._.Size." localSheetId="3" hidden="1">'4 Common Size Income Statement'!$L$6</definedName>
    <definedName name="Swvu.Common._.Size." localSheetId="6" hidden="1">'7 Common Size Balance Sheet'!$B$4</definedName>
    <definedName name="Swvu.Dollar." localSheetId="3" hidden="1">'4 Common Size Income Statement'!#REF!</definedName>
    <definedName name="Swvu.Dollar." localSheetId="6" hidden="1">'7 Common Size Balance Sheet'!#REF!</definedName>
    <definedName name="wvu.All." localSheetId="3" hidden="1">{TRUE,TRUE,-2,-16.0721649484536,742.5,420.123711340206,FALSE,TRUE,TRUE,TRUE,0,1,#N/A,1,#N/A,12.78125,25.15,1,FALSE,FALSE,3,TRUE,1,FALSE,100,"Swvu.All.","ACwvu.All.",#N/A,FALSE,FALSE,0.75,0.75,1,1,1,"&amp;A","Page &amp;P",FALSE,FALSE,FALSE,TRUE,1,100,#N/A,#N/A,FALSE,FALSE,#N/A,#N/A,FALSE,FALSE,FALSE,1,65532,65532,FALSE,FALSE,TRUE,TRUE,TRUE}</definedName>
    <definedName name="wvu.All." localSheetId="6" hidden="1">{TRUE,TRUE,-2,-16.0721649484536,742.5,420.123711340206,FALSE,TRUE,TRUE,TRUE,0,1,#N/A,1,#N/A,11.375,26.1,1,FALSE,FALSE,3,TRUE,1,FALSE,100,"Swvu.All.","ACwvu.All.",#N/A,FALSE,FALSE,0.75,0.75,1,1,1,"&amp;A","Page &amp;P",FALSE,FALSE,FALSE,TRUE,1,100,#N/A,#N/A,FALSE,FALSE,#N/A,#N/A,FALSE,FALSE,FALSE,1,65532,65532,FALSE,FALSE,TRUE,TRUE,TRUE}</definedName>
    <definedName name="wvu.Common._.Size." localSheetId="3" hidden="1">{TRUE,TRUE,-2,-16.0721649484536,742.5,420.123711340206,FALSE,TRUE,TRUE,TRUE,0,1,#N/A,1,#N/A,14.84375,25.15,1,FALSE,FALSE,3,TRUE,1,FALSE,100,"Swvu.Common._.Size.","ACwvu.Common._.Size.",#N/A,FALSE,FALSE,0.75,0.75,1,1,1,"&amp;A","Page &amp;P",FALSE,FALSE,FALSE,TRUE,1,100,#N/A,#N/A,FALSE,FALSE,"Rwvu.Common._.Size.",#N/A,FALSE,FALSE,FALSE,1,65532,65532,FALSE,FALSE,TRUE,TRUE,TRUE}</definedName>
    <definedName name="wvu.Common._.Size." localSheetId="6" hidden="1">{TRUE,TRUE,-2,-16.0721649484536,742.5,420.123711340206,FALSE,TRUE,TRUE,TRUE,0,1,#N/A,1,#N/A,13.640625,26.1,1,FALSE,FALSE,3,TRUE,1,FALSE,100,"Swvu.Common._.Size.","ACwvu.Common._.Size.",#N/A,FALSE,FALSE,0.75,0.75,1,1,1,"&amp;A","Page &amp;P",FALSE,FALSE,FALSE,TRUE,1,100,#N/A,#N/A,FALSE,FALSE,"Rwvu.Common._.Size.",#N/A,FALSE,FALSE,FALSE,1,65532,65532,FALSE,FALSE,TRUE,TRUE,TRUE}</definedName>
    <definedName name="wvu.Dollar." localSheetId="3" hidden="1">{TRUE,TRUE,-2,-16.0721649484536,742.5,420.123711340206,FALSE,TRUE,TRUE,TRUE,0,1,#N/A,1,#N/A,14.90625,25.15,1,FALSE,FALSE,3,TRUE,1,FALSE,100,"Swvu.Dollar.","ACwvu.Dollar.",#N/A,FALSE,FALSE,0.75,0.75,1,1,1,"&amp;A","Page &amp;P",FALSE,FALSE,FALSE,TRUE,1,100,#N/A,#N/A,FALSE,FALSE,"Rwvu.Dollar.",#N/A,FALSE,FALSE,FALSE,1,65532,65532,FALSE,FALSE,TRUE,TRUE,TRUE}</definedName>
    <definedName name="wvu.Dollar." localSheetId="6" hidden="1">{TRUE,TRUE,-2,-16.0721649484536,742.5,420.123711340206,FALSE,TRUE,TRUE,TRUE,0,1,#N/A,1,#N/A,13.625,26.1,1,FALSE,FALSE,3,TRUE,1,FALSE,100,"Swvu.Dollar.","ACwvu.Dollar.",#N/A,FALSE,FALSE,0.75,0.75,1,1,1,"&amp;A","Page &amp;P",FALSE,FALSE,FALSE,TRUE,1,100,#N/A,#N/A,FALSE,FALSE,"Rwvu.Dollar.",#N/A,FALSE,FALSE,FALSE,1,65532,65532,FALSE,FALSE,TRUE,TRUE,TRUE}</definedName>
  </definedNames>
  <calcPr calcId="145621"/>
</workbook>
</file>

<file path=xl/calcChain.xml><?xml version="1.0" encoding="utf-8"?>
<calcChain xmlns="http://schemas.openxmlformats.org/spreadsheetml/2006/main">
  <c r="B19" i="33" l="1"/>
  <c r="B5" i="33"/>
  <c r="B19" i="28"/>
  <c r="C5" i="4" l="1"/>
  <c r="A1" i="21"/>
  <c r="A2" i="21"/>
  <c r="A3" i="21"/>
  <c r="A5" i="21"/>
  <c r="A6" i="21"/>
  <c r="A7" i="21"/>
  <c r="A8" i="21"/>
  <c r="A9" i="21"/>
  <c r="A10" i="21"/>
  <c r="A11" i="21"/>
  <c r="A12" i="21"/>
  <c r="A13" i="21"/>
  <c r="A14" i="21"/>
  <c r="A15" i="21"/>
  <c r="A17" i="21"/>
  <c r="A18" i="21"/>
  <c r="B18" i="21"/>
  <c r="C18" i="21"/>
  <c r="C4" i="1"/>
  <c r="B6" i="33"/>
  <c r="K13" i="33" l="1"/>
  <c r="K14" i="33"/>
  <c r="C23" i="33"/>
  <c r="A24" i="33"/>
  <c r="B18" i="33"/>
  <c r="B17" i="33"/>
  <c r="B16" i="33"/>
  <c r="B13" i="33"/>
  <c r="C14" i="33" s="1"/>
  <c r="B10" i="33"/>
  <c r="B9" i="33"/>
  <c r="B8" i="33"/>
  <c r="B7" i="33"/>
  <c r="A1" i="33"/>
  <c r="C14" i="4"/>
  <c r="C15" i="4"/>
  <c r="C16" i="4"/>
  <c r="C17" i="4" s="1"/>
  <c r="C19" i="4" s="1"/>
  <c r="C18" i="4"/>
  <c r="C20" i="4"/>
  <c r="C21" i="4"/>
  <c r="B15" i="4"/>
  <c r="B16" i="4"/>
  <c r="B18" i="4"/>
  <c r="B20" i="4"/>
  <c r="B22" i="4" s="1"/>
  <c r="B23" i="4" s="1"/>
  <c r="B21" i="4"/>
  <c r="B14" i="4"/>
  <c r="B17" i="4" s="1"/>
  <c r="B19" i="4" s="1"/>
  <c r="C11" i="4"/>
  <c r="B5" i="4"/>
  <c r="B8" i="4" s="1"/>
  <c r="C6" i="4"/>
  <c r="C7" i="4"/>
  <c r="C9" i="4"/>
  <c r="C10" i="4"/>
  <c r="B6" i="4"/>
  <c r="B7" i="4"/>
  <c r="B9" i="4"/>
  <c r="C8" i="4"/>
  <c r="C12" i="4" s="1"/>
  <c r="A25" i="28"/>
  <c r="C24" i="28"/>
  <c r="B18" i="28"/>
  <c r="B17" i="28"/>
  <c r="B16" i="28"/>
  <c r="B13" i="28"/>
  <c r="C14" i="28" s="1"/>
  <c r="B10" i="28"/>
  <c r="B9" i="28"/>
  <c r="B8" i="28"/>
  <c r="B7" i="28"/>
  <c r="A3" i="28"/>
  <c r="E25" i="7"/>
  <c r="B7" i="7"/>
  <c r="C11" i="33" l="1"/>
  <c r="C20" i="33"/>
  <c r="C11" i="28"/>
  <c r="C20" i="28"/>
  <c r="E3" i="7"/>
  <c r="I4" i="5"/>
  <c r="J4" i="5" s="1"/>
  <c r="H1" i="5"/>
  <c r="A1" i="22"/>
  <c r="B4" i="22"/>
  <c r="C4" i="22" s="1"/>
  <c r="F4" i="22"/>
  <c r="I10" i="4"/>
  <c r="B10" i="4" s="1"/>
  <c r="B11" i="4" s="1"/>
  <c r="B12" i="4" s="1"/>
  <c r="C4" i="3"/>
  <c r="A3" i="3"/>
  <c r="A3" i="1"/>
  <c r="I11" i="4" l="1"/>
  <c r="C21" i="33"/>
  <c r="C24" i="33" s="1"/>
  <c r="H3" i="5"/>
  <c r="C21" i="28"/>
  <c r="C25" i="28" s="1"/>
  <c r="C26" i="28" s="1"/>
  <c r="A3" i="22"/>
  <c r="J7" i="1"/>
  <c r="J11" i="1" s="1"/>
  <c r="I8" i="4"/>
  <c r="F8" i="22" s="1"/>
  <c r="J8" i="4"/>
  <c r="G8" i="22" s="1"/>
  <c r="J11" i="4"/>
  <c r="G11" i="22" s="1"/>
  <c r="I17" i="4"/>
  <c r="J17" i="4"/>
  <c r="I22" i="4"/>
  <c r="J22" i="4"/>
  <c r="K7" i="1"/>
  <c r="K11" i="1" s="1"/>
  <c r="K4" i="1"/>
  <c r="I3" i="1"/>
  <c r="G21" i="22"/>
  <c r="F21" i="22"/>
  <c r="G20" i="22"/>
  <c r="F20" i="22"/>
  <c r="G18" i="22"/>
  <c r="F18" i="22"/>
  <c r="G17" i="22"/>
  <c r="G16" i="22"/>
  <c r="F16" i="22"/>
  <c r="G15" i="22"/>
  <c r="F15" i="22"/>
  <c r="G14" i="22"/>
  <c r="F14" i="22"/>
  <c r="G5" i="22"/>
  <c r="G10" i="22"/>
  <c r="G9" i="22"/>
  <c r="F9" i="22"/>
  <c r="G7" i="22"/>
  <c r="F7" i="22"/>
  <c r="G6" i="22"/>
  <c r="F6" i="22"/>
  <c r="F5" i="22"/>
  <c r="J18" i="21"/>
  <c r="K5" i="21"/>
  <c r="K12" i="21"/>
  <c r="J12" i="21"/>
  <c r="K10" i="21"/>
  <c r="J10" i="21"/>
  <c r="K9" i="21"/>
  <c r="J9" i="21"/>
  <c r="K8" i="21"/>
  <c r="J8" i="21"/>
  <c r="K6" i="21"/>
  <c r="J6" i="21"/>
  <c r="J5" i="21"/>
  <c r="B18" i="7"/>
  <c r="E1" i="22"/>
  <c r="G4" i="22"/>
  <c r="J4" i="21"/>
  <c r="K4" i="21" s="1"/>
  <c r="I4" i="4"/>
  <c r="B17" i="7"/>
  <c r="B16" i="7"/>
  <c r="B13" i="7"/>
  <c r="C14" i="7" s="1"/>
  <c r="B10" i="7"/>
  <c r="B9" i="7"/>
  <c r="B8" i="7"/>
  <c r="B6" i="7"/>
  <c r="M5" i="3"/>
  <c r="M12" i="3"/>
  <c r="L12" i="3"/>
  <c r="M10" i="3"/>
  <c r="L10" i="3"/>
  <c r="M9" i="3"/>
  <c r="L9" i="3"/>
  <c r="M8" i="3"/>
  <c r="L8" i="3"/>
  <c r="M6" i="3"/>
  <c r="L6" i="3"/>
  <c r="L5" i="3"/>
  <c r="B4" i="5"/>
  <c r="C4" i="5" s="1"/>
  <c r="L4" i="3"/>
  <c r="M4" i="3" s="1"/>
  <c r="A1" i="7"/>
  <c r="H1" i="4"/>
  <c r="A1" i="4" s="1"/>
  <c r="L7" i="3" l="1"/>
  <c r="G22" i="22"/>
  <c r="C22" i="4"/>
  <c r="C23" i="4" s="1"/>
  <c r="A3" i="7"/>
  <c r="A3" i="33"/>
  <c r="L13" i="33"/>
  <c r="C25" i="33"/>
  <c r="L14" i="33" s="1"/>
  <c r="E1" i="7"/>
  <c r="A1" i="28"/>
  <c r="H3" i="4"/>
  <c r="A3" i="5" s="1"/>
  <c r="B4" i="4"/>
  <c r="A3" i="4" s="1"/>
  <c r="I19" i="4"/>
  <c r="F10" i="22"/>
  <c r="J7" i="21"/>
  <c r="E3" i="22"/>
  <c r="J12" i="4"/>
  <c r="C5" i="5" s="1"/>
  <c r="C11" i="5"/>
  <c r="F22" i="22"/>
  <c r="F17" i="22"/>
  <c r="J13" i="1"/>
  <c r="J13" i="21" s="1"/>
  <c r="L11" i="3"/>
  <c r="J11" i="21"/>
  <c r="J4" i="4"/>
  <c r="C4" i="4" s="1"/>
  <c r="I3" i="21"/>
  <c r="K11" i="21"/>
  <c r="M11" i="3"/>
  <c r="K13" i="1"/>
  <c r="J14" i="1"/>
  <c r="K3" i="3"/>
  <c r="M7" i="3"/>
  <c r="C6" i="5"/>
  <c r="K7" i="21"/>
  <c r="J19" i="4"/>
  <c r="J15" i="1" l="1"/>
  <c r="B5" i="7" s="1"/>
  <c r="C15" i="5"/>
  <c r="C20" i="5"/>
  <c r="C10" i="5"/>
  <c r="L13" i="3"/>
  <c r="C12" i="5"/>
  <c r="F19" i="22"/>
  <c r="I23" i="4"/>
  <c r="C8" i="5"/>
  <c r="C18" i="5"/>
  <c r="C7" i="5"/>
  <c r="C22" i="5"/>
  <c r="C9" i="5"/>
  <c r="C14" i="5"/>
  <c r="I12" i="4"/>
  <c r="B21" i="5" s="1"/>
  <c r="F11" i="22"/>
  <c r="C16" i="5"/>
  <c r="C17" i="5"/>
  <c r="C21" i="5"/>
  <c r="G12" i="22"/>
  <c r="J14" i="21"/>
  <c r="L14" i="3"/>
  <c r="K13" i="21"/>
  <c r="M13" i="3"/>
  <c r="K14" i="1"/>
  <c r="K15" i="1" s="1"/>
  <c r="C19" i="5"/>
  <c r="J23" i="4"/>
  <c r="G19" i="22"/>
  <c r="F12" i="22" l="1"/>
  <c r="F23" i="22"/>
  <c r="B11" i="5"/>
  <c r="B16" i="5"/>
  <c r="B7" i="5"/>
  <c r="B10" i="5"/>
  <c r="B15" i="5"/>
  <c r="B6" i="5"/>
  <c r="B5" i="5"/>
  <c r="B9" i="5"/>
  <c r="B22" i="5"/>
  <c r="B12" i="5"/>
  <c r="B8" i="5"/>
  <c r="B17" i="5"/>
  <c r="B23" i="5"/>
  <c r="B20" i="5"/>
  <c r="B14" i="5"/>
  <c r="B18" i="5"/>
  <c r="B19" i="5"/>
  <c r="K15" i="21"/>
  <c r="M15" i="3"/>
  <c r="C23" i="5"/>
  <c r="G23" i="22"/>
  <c r="C11" i="7"/>
  <c r="B19" i="7"/>
  <c r="J15" i="21"/>
  <c r="L15" i="3"/>
  <c r="M14" i="3"/>
  <c r="K14" i="21"/>
  <c r="C20" i="7" l="1"/>
  <c r="C21" i="7" s="1"/>
</calcChain>
</file>

<file path=xl/comments1.xml><?xml version="1.0" encoding="utf-8"?>
<comments xmlns="http://schemas.openxmlformats.org/spreadsheetml/2006/main">
  <authors>
    <author>Hesham Merdad</author>
  </authors>
  <commentList>
    <comment ref="E12" authorId="0">
      <text>
        <r>
          <rPr>
            <b/>
            <sz val="9"/>
            <color indexed="81"/>
            <rFont val="Tahoma"/>
            <family val="2"/>
          </rPr>
          <t>Hesham Merdad:</t>
        </r>
        <r>
          <rPr>
            <sz val="9"/>
            <color indexed="81"/>
            <rFont val="Tahoma"/>
            <family val="2"/>
          </rPr>
          <t xml:space="preserve">
we take the gross of FA
or net FA + dep in IS</t>
        </r>
      </text>
    </comment>
  </commentList>
</comments>
</file>

<file path=xl/sharedStrings.xml><?xml version="1.0" encoding="utf-8"?>
<sst xmlns="http://schemas.openxmlformats.org/spreadsheetml/2006/main" count="308" uniqueCount="91">
  <si>
    <t>Elvis Products International</t>
  </si>
  <si>
    <t>Income Statement</t>
  </si>
  <si>
    <t>Sales</t>
  </si>
  <si>
    <t>Cost of Goods Sold</t>
  </si>
  <si>
    <t>Gross Profit</t>
  </si>
  <si>
    <t>Selling and G&amp;A Expenses</t>
  </si>
  <si>
    <t>Fixed Expenses</t>
  </si>
  <si>
    <t>Depreciation Expense</t>
  </si>
  <si>
    <t>EBIT</t>
  </si>
  <si>
    <t>Interest Expense</t>
  </si>
  <si>
    <t>Earnings Before Taxes</t>
  </si>
  <si>
    <t>Net Income</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</si>
  <si>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</si>
  <si>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</si>
  <si>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</si>
  <si>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</si>
  <si>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</si>
  <si>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</si>
  <si>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</si>
  <si>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</si>
  <si>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</si>
  <si>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</si>
  <si>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</si>
  <si>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</si>
  <si>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</si>
  <si>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</si>
  <si>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</si>
  <si>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</si>
  <si>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</si>
  <si>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</si>
  <si>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</si>
  <si>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</si>
  <si>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</si>
  <si>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Common-size Balance Sheet</t>
  </si>
  <si>
    <t>Statement of Cash Flows</t>
  </si>
  <si>
    <t>Cash Flows from Operations</t>
  </si>
  <si>
    <t>Change in Accounts Receivable</t>
  </si>
  <si>
    <t>Change in Inventories</t>
  </si>
  <si>
    <t>Change in Accounts Payable</t>
  </si>
  <si>
    <t>Change in Short-term Notes Payable</t>
  </si>
  <si>
    <t>Change in Other Current Liabilities</t>
  </si>
  <si>
    <t>Total Cash Flows from Operations</t>
  </si>
  <si>
    <t>Cash Flows from Investing</t>
  </si>
  <si>
    <t>Change in Plant &amp; Equipment</t>
  </si>
  <si>
    <t>Total Cash Flows from Investing</t>
  </si>
  <si>
    <t>Cash Flows from Financing</t>
  </si>
  <si>
    <t>Change in Long-term Debt</t>
  </si>
  <si>
    <t>Cash Dividends Paid to Shareholders</t>
  </si>
  <si>
    <t>Total Cash Flows from Financing</t>
  </si>
  <si>
    <t>Net Change in Cash Balance</t>
  </si>
  <si>
    <t>Tax Rate</t>
  </si>
  <si>
    <t>Notes:</t>
  </si>
  <si>
    <t>Taxes</t>
  </si>
  <si>
    <t>Common-size Income Statement</t>
  </si>
  <si>
    <t>Change in Common Stock</t>
  </si>
  <si>
    <t>Cash and Equivalents</t>
  </si>
  <si>
    <t>Accounts Receivable</t>
  </si>
  <si>
    <t>Inventory</t>
  </si>
  <si>
    <t>Plant &amp; Equipment</t>
  </si>
  <si>
    <t>Accumulated Depreciation</t>
  </si>
  <si>
    <t>Accounts Payable</t>
  </si>
  <si>
    <t>Short-term Notes Payable</t>
  </si>
  <si>
    <t>Other Current Liabilities</t>
  </si>
  <si>
    <t>Long-term Debt</t>
  </si>
  <si>
    <t>Common Stock</t>
  </si>
  <si>
    <t>Retained Earnings</t>
  </si>
  <si>
    <t>Cash at 2008</t>
  </si>
  <si>
    <t>Cash balance at 2009</t>
  </si>
  <si>
    <t>NI</t>
  </si>
  <si>
    <t>Case1</t>
  </si>
  <si>
    <t>Divdends</t>
  </si>
  <si>
    <t>Case2</t>
  </si>
  <si>
    <t>Dep</t>
  </si>
  <si>
    <t>Case3</t>
  </si>
  <si>
    <t>Net_Income</t>
  </si>
  <si>
    <t>Depreciation_Expense</t>
  </si>
  <si>
    <t>original case</t>
  </si>
  <si>
    <t>Created by Hesham Merdad on 9/1/2012
Modified by Hesham Merdad on 9/1/2012</t>
  </si>
  <si>
    <t>case1</t>
  </si>
  <si>
    <t>Created by Hesham Merdad on 9/1/2012</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</si>
  <si>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</si>
  <si>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</si>
  <si>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</si>
  <si>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</si>
  <si>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</si>
  <si>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</si>
  <si>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</si>
  <si>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$B$19</t>
  </si>
  <si>
    <t>Net_Change_in_Cash_Balance</t>
  </si>
  <si>
    <t>Cash_balance_at_2009</t>
  </si>
  <si>
    <t>case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</si>
</sst>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00,"/>
    <numFmt numFmtId="165" formatCode="#,###.00,"/>
    <numFmt numFmtId="166" formatCode="#,#00.00,"/>
    <numFmt numFmtId="167" formatCode="#,##0.00,"/>
    <numFmt numFmtId="168" formatCode="#,##0.00,,,"/>
    <numFmt numFmtId="169" formatCode="0.0%"/>
    <numFmt numFmtId="170" formatCode="#,##0;[Red]\-#,##0"/>
  </numFmts>
  <fonts count="27" x14ac:knownFonts="1">
    <font>
      <sz val="11"/>
      <name val="Times New Roman"/>
    </font>
    <font>
      <b/>
      <sz val="12"/>
      <name val="Times New Roman"/>
      <family val="1"/>
    </font>
    <font>
      <i/>
      <sz val="12"/>
      <name val="Times New Roman"/>
      <family val="1"/>
    </font>
    <font>
      <sz val="12"/>
      <name val="Times New Roman"/>
      <family val="1"/>
    </font>
    <font>
      <b/>
      <i/>
      <sz val="11"/>
      <name val="Times New Roman"/>
      <family val="1"/>
    </font>
    <font>
      <b/>
      <sz val="11"/>
      <name val="Times New Roman"/>
      <family val="1"/>
    </font>
    <font>
      <i/>
      <sz val="11"/>
      <name val="Times New Roman"/>
      <family val="1"/>
    </font>
    <font>
      <sz val="11"/>
      <name val="Times New Roman"/>
      <family val="1"/>
    </font>
    <font>
      <sz val="10"/>
      <name val="MS Sans Serif"/>
      <family val="2"/>
    </font>
    <font>
      <i/>
      <sz val="11"/>
      <name val="Times New Roman"/>
      <family val="1"/>
    </font>
    <font>
      <sz val="11"/>
      <name val="Times New Roman"/>
      <family val="1"/>
    </font>
    <font>
      <i/>
      <sz val="12"/>
      <name val="Times New Roman"/>
      <family val="1"/>
    </font>
    <font>
      <b/>
      <sz val="11"/>
      <name val="Times New Roman"/>
      <family val="1"/>
    </font>
    <font>
      <b/>
      <i/>
      <sz val="11"/>
      <name val="Times New Roman"/>
      <family val="1"/>
    </font>
    <font>
      <sz val="8"/>
      <name val="Times New Roman"/>
      <family val="1"/>
    </font>
    <font>
      <b/>
      <i/>
      <sz val="11"/>
      <color rgb="FFFF0000"/>
      <name val="Times New Roman"/>
      <family val="1"/>
    </font>
    <font>
      <sz val="11"/>
      <color rgb="FFFF0000"/>
      <name val="Times New Roman"/>
      <family val="1"/>
    </font>
    <font>
      <i/>
      <sz val="11"/>
      <color rgb="FFFF0000"/>
      <name val="Times New Roman"/>
      <family val="1"/>
    </font>
    <font>
      <i/>
      <sz val="12"/>
      <color rgb="FFFF0000"/>
      <name val="Times New Roman"/>
      <family val="1"/>
    </font>
    <font>
      <b/>
      <sz val="11"/>
      <color rgb="FFFF0000"/>
      <name val="Times New Roman"/>
      <family val="1"/>
    </font>
    <font>
      <sz val="11"/>
      <name val="Times New Roman"/>
      <family val="1"/>
    </font>
    <font>
      <sz val="9"/>
      <color indexed="81"/>
      <name val="Tahoma"/>
      <family val="2"/>
    </font>
    <font>
      <b/>
      <sz val="9"/>
      <color indexed="81"/>
      <name val="Tahoma"/>
      <family val="2"/>
    </font>
    <font>
      <b/>
      <sz val="12"/>
      <color indexed="9"/>
      <name val="Times New Roman"/>
      <family val="1"/>
    </font>
    <font>
      <b/>
      <sz val="11"/>
      <color indexed="8"/>
      <name val="Times New Roman"/>
      <family val="1"/>
    </font>
    <font>
      <b/>
      <sz val="11"/>
      <color indexed="18"/>
      <name val="Times New Roman"/>
      <family val="1"/>
    </font>
    <font>
      <sz val="10"/>
      <color indexed="9"/>
      <name val="Times New Roman"/>
      <family val="1"/>
    </font>
  </fonts>
  <fills count="9">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s>
  <cellStyleXfs count="5">
    <xf numFmtId="0" fontId="0" fillId="0" borderId="0"/>
    <xf numFmtId="40" fontId="8" fillId="0" borderId="0" applyFont="0" applyFill="0" applyBorder="0" applyAlignment="0" applyProtection="0"/>
    <xf numFmtId="9" fontId="3" fillId="0" borderId="0" applyFont="0" applyFill="0" applyBorder="0" applyAlignment="0" applyProtection="0"/>
    <xf numFmtId="0" fontId="1" fillId="2" borderId="1">
      <alignment horizontal="center" vertical="justify"/>
    </xf>
    <xf numFmtId="44" fontId="20" fillId="0" borderId="0" applyFont="0" applyFill="0" applyBorder="0" applyAlignment="0" applyProtection="0"/>
  </cellStyleXfs>
  <cellXfs count="137">
    <xf numFmtId="0" fontId="0" fillId="0" borderId="0" xfId="0"/>
    <xf numFmtId="0" fontId="1" fillId="0" borderId="0" xfId="0" applyFont="1" applyAlignment="1">
      <alignment horizontal="centerContinuous"/>
    </xf>
    <xf numFmtId="0" fontId="0" fillId="0" borderId="0" xfId="0" applyAlignment="1">
      <alignment horizontal="centerContinuous"/>
    </xf>
    <xf numFmtId="0" fontId="4" fillId="0" borderId="0" xfId="0" applyFont="1"/>
    <xf numFmtId="0" fontId="6" fillId="0" borderId="0" xfId="0" applyFont="1"/>
    <xf numFmtId="0" fontId="7" fillId="0" borderId="0" xfId="0" applyFont="1"/>
    <xf numFmtId="0" fontId="5" fillId="0" borderId="0" xfId="0" applyFont="1"/>
    <xf numFmtId="0" fontId="5" fillId="0" borderId="2" xfId="0" applyFont="1" applyFill="1" applyBorder="1"/>
    <xf numFmtId="0" fontId="0" fillId="0" borderId="3" xfId="0" applyBorder="1" applyAlignment="1">
      <alignment horizontal="centerContinuous"/>
    </xf>
    <xf numFmtId="164" fontId="0" fillId="0" borderId="0" xfId="0" applyNumberFormat="1"/>
    <xf numFmtId="10" fontId="9" fillId="0" borderId="0" xfId="0" applyNumberFormat="1" applyFont="1"/>
    <xf numFmtId="10" fontId="9" fillId="0" borderId="4" xfId="0" applyNumberFormat="1" applyFont="1" applyBorder="1"/>
    <xf numFmtId="10" fontId="10" fillId="0" borderId="0" xfId="0" applyNumberFormat="1" applyFont="1"/>
    <xf numFmtId="10" fontId="10" fillId="0" borderId="4" xfId="0" applyNumberFormat="1" applyFont="1" applyBorder="1"/>
    <xf numFmtId="10" fontId="11" fillId="0" borderId="4" xfId="0" applyNumberFormat="1" applyFont="1" applyBorder="1"/>
    <xf numFmtId="0" fontId="10" fillId="0" borderId="0" xfId="0" applyFont="1" applyAlignment="1">
      <alignment horizontal="centerContinuous"/>
    </xf>
    <xf numFmtId="0" fontId="10" fillId="0" borderId="0" xfId="0" applyFont="1"/>
    <xf numFmtId="0" fontId="13" fillId="0" borderId="0" xfId="0" applyFont="1"/>
    <xf numFmtId="10" fontId="13" fillId="0" borderId="0" xfId="0" applyNumberFormat="1" applyFont="1"/>
    <xf numFmtId="10" fontId="13" fillId="0" borderId="5" xfId="0" applyNumberFormat="1" applyFont="1" applyBorder="1"/>
    <xf numFmtId="0" fontId="13" fillId="3" borderId="6" xfId="0" applyFont="1" applyFill="1" applyBorder="1"/>
    <xf numFmtId="0" fontId="13" fillId="3" borderId="6" xfId="0" applyFont="1" applyFill="1" applyBorder="1" applyAlignment="1">
      <alignment horizontal="right"/>
    </xf>
    <xf numFmtId="0" fontId="4" fillId="3" borderId="6" xfId="0" applyFont="1" applyFill="1" applyBorder="1"/>
    <xf numFmtId="0" fontId="4" fillId="3" borderId="6" xfId="0" applyFont="1" applyFill="1" applyBorder="1" applyAlignment="1">
      <alignment horizontal="right"/>
    </xf>
    <xf numFmtId="0" fontId="5" fillId="3" borderId="7" xfId="0" applyFont="1" applyFill="1" applyBorder="1"/>
    <xf numFmtId="0" fontId="12" fillId="0" borderId="0" xfId="0" applyFont="1" applyAlignment="1">
      <alignment horizontal="centerContinuous"/>
    </xf>
    <xf numFmtId="166" fontId="10" fillId="0" borderId="0" xfId="0" applyNumberFormat="1" applyFont="1"/>
    <xf numFmtId="0" fontId="4" fillId="0" borderId="3" xfId="0" applyFont="1" applyBorder="1"/>
    <xf numFmtId="10" fontId="12" fillId="0" borderId="2" xfId="0" applyNumberFormat="1" applyFont="1" applyBorder="1"/>
    <xf numFmtId="10" fontId="10" fillId="3" borderId="6" xfId="0" applyNumberFormat="1" applyFont="1" applyFill="1" applyBorder="1"/>
    <xf numFmtId="10" fontId="12" fillId="0" borderId="8" xfId="0" applyNumberFormat="1" applyFont="1" applyBorder="1"/>
    <xf numFmtId="165" fontId="5" fillId="3" borderId="7" xfId="0" applyNumberFormat="1" applyFont="1" applyFill="1" applyBorder="1"/>
    <xf numFmtId="9" fontId="0" fillId="0" borderId="0" xfId="0" applyNumberFormat="1"/>
    <xf numFmtId="38" fontId="10" fillId="0" borderId="0" xfId="1" applyNumberFormat="1" applyFont="1"/>
    <xf numFmtId="167" fontId="0" fillId="0" borderId="0" xfId="0" applyNumberFormat="1"/>
    <xf numFmtId="167" fontId="0" fillId="3" borderId="6" xfId="0" applyNumberFormat="1" applyFill="1" applyBorder="1"/>
    <xf numFmtId="3" fontId="0" fillId="0" borderId="0" xfId="0" applyNumberFormat="1"/>
    <xf numFmtId="0" fontId="13" fillId="3" borderId="6" xfId="1" applyNumberFormat="1" applyFont="1" applyFill="1" applyBorder="1"/>
    <xf numFmtId="0" fontId="13" fillId="3" borderId="6" xfId="1" applyNumberFormat="1" applyFont="1" applyFill="1" applyBorder="1" applyAlignment="1">
      <alignment horizontal="right"/>
    </xf>
    <xf numFmtId="3" fontId="0" fillId="0" borderId="4" xfId="0" applyNumberFormat="1" applyBorder="1"/>
    <xf numFmtId="3" fontId="9" fillId="0" borderId="0" xfId="0" applyNumberFormat="1" applyFont="1"/>
    <xf numFmtId="3" fontId="2" fillId="0" borderId="4" xfId="0" applyNumberFormat="1" applyFont="1" applyBorder="1"/>
    <xf numFmtId="3" fontId="13" fillId="0" borderId="0" xfId="0" applyNumberFormat="1" applyFont="1" applyBorder="1"/>
    <xf numFmtId="3" fontId="9" fillId="0" borderId="4" xfId="0" applyNumberFormat="1" applyFont="1" applyBorder="1"/>
    <xf numFmtId="3" fontId="13" fillId="0" borderId="3" xfId="0" applyNumberFormat="1" applyFont="1" applyBorder="1"/>
    <xf numFmtId="0" fontId="4" fillId="3" borderId="6" xfId="0" applyNumberFormat="1" applyFont="1" applyFill="1" applyBorder="1"/>
    <xf numFmtId="0" fontId="4" fillId="3" borderId="6" xfId="0" applyNumberFormat="1" applyFont="1" applyFill="1" applyBorder="1" applyAlignment="1">
      <alignment horizontal="right"/>
    </xf>
    <xf numFmtId="3" fontId="5" fillId="0" borderId="2" xfId="0" applyNumberFormat="1" applyFont="1" applyFill="1" applyBorder="1"/>
    <xf numFmtId="167" fontId="10" fillId="0" borderId="0" xfId="0" applyNumberFormat="1" applyFont="1"/>
    <xf numFmtId="167" fontId="10" fillId="0" borderId="4" xfId="0" applyNumberFormat="1" applyFont="1" applyBorder="1"/>
    <xf numFmtId="167" fontId="13" fillId="0" borderId="0" xfId="0" applyNumberFormat="1" applyFont="1"/>
    <xf numFmtId="167" fontId="13" fillId="0" borderId="5" xfId="0" applyNumberFormat="1" applyFont="1" applyBorder="1"/>
    <xf numFmtId="0" fontId="5" fillId="0" borderId="0" xfId="0" applyFont="1" applyAlignment="1">
      <alignment horizontal="centerContinuous"/>
    </xf>
    <xf numFmtId="0" fontId="5" fillId="0" borderId="3" xfId="0" applyFont="1" applyBorder="1" applyAlignment="1">
      <alignment horizontal="centerContinuous"/>
    </xf>
    <xf numFmtId="167" fontId="5" fillId="0" borderId="0" xfId="0" applyNumberFormat="1" applyFont="1"/>
    <xf numFmtId="167" fontId="5" fillId="0" borderId="5" xfId="0" applyNumberFormat="1" applyFont="1" applyFill="1" applyBorder="1"/>
    <xf numFmtId="167" fontId="0" fillId="0" borderId="4" xfId="0" applyNumberFormat="1" applyBorder="1"/>
    <xf numFmtId="167" fontId="9" fillId="0" borderId="0" xfId="0" applyNumberFormat="1" applyFont="1"/>
    <xf numFmtId="167" fontId="2" fillId="0" borderId="4" xfId="0" applyNumberFormat="1" applyFont="1" applyBorder="1"/>
    <xf numFmtId="167" fontId="13" fillId="0" borderId="0" xfId="0" applyNumberFormat="1" applyFont="1" applyBorder="1"/>
    <xf numFmtId="167" fontId="9" fillId="0" borderId="4" xfId="0" applyNumberFormat="1" applyFont="1" applyBorder="1"/>
    <xf numFmtId="167" fontId="13" fillId="0" borderId="3" xfId="0" applyNumberFormat="1" applyFont="1" applyBorder="1"/>
    <xf numFmtId="0" fontId="13" fillId="4" borderId="6" xfId="0" applyFont="1" applyFill="1" applyBorder="1"/>
    <xf numFmtId="0" fontId="13" fillId="4" borderId="6" xfId="0" applyFont="1" applyFill="1" applyBorder="1" applyAlignment="1">
      <alignment horizontal="right"/>
    </xf>
    <xf numFmtId="38" fontId="10" fillId="0" borderId="4" xfId="1" applyNumberFormat="1" applyFont="1" applyBorder="1"/>
    <xf numFmtId="38" fontId="13" fillId="0" borderId="0" xfId="1" applyNumberFormat="1" applyFont="1"/>
    <xf numFmtId="38" fontId="13" fillId="0" borderId="5" xfId="1" applyNumberFormat="1" applyFont="1" applyBorder="1"/>
    <xf numFmtId="38" fontId="15" fillId="0" borderId="0" xfId="1" applyNumberFormat="1" applyFont="1"/>
    <xf numFmtId="38" fontId="16" fillId="0" borderId="4" xfId="1" applyNumberFormat="1" applyFont="1" applyBorder="1"/>
    <xf numFmtId="38" fontId="15" fillId="0" borderId="5" xfId="1" applyNumberFormat="1" applyFont="1" applyBorder="1"/>
    <xf numFmtId="38" fontId="10" fillId="0" borderId="0" xfId="1" applyNumberFormat="1" applyFont="1" applyBorder="1"/>
    <xf numFmtId="38" fontId="13" fillId="0" borderId="0" xfId="1" applyNumberFormat="1" applyFont="1" applyBorder="1"/>
    <xf numFmtId="0" fontId="16" fillId="0" borderId="0" xfId="0" applyFont="1"/>
    <xf numFmtId="168" fontId="0" fillId="0" borderId="0" xfId="0" applyNumberFormat="1"/>
    <xf numFmtId="167" fontId="10" fillId="0" borderId="0" xfId="1" applyNumberFormat="1" applyFont="1" applyBorder="1"/>
    <xf numFmtId="167" fontId="16" fillId="0" borderId="0" xfId="0" applyNumberFormat="1" applyFont="1"/>
    <xf numFmtId="0" fontId="13" fillId="0" borderId="0" xfId="0" applyFont="1" applyAlignment="1">
      <alignment horizontal="left"/>
    </xf>
    <xf numFmtId="10" fontId="16" fillId="0" borderId="0" xfId="2" applyNumberFormat="1" applyFont="1"/>
    <xf numFmtId="10" fontId="0" fillId="0" borderId="0" xfId="0" applyNumberFormat="1"/>
    <xf numFmtId="169" fontId="0" fillId="0" borderId="0" xfId="0" applyNumberFormat="1"/>
    <xf numFmtId="0" fontId="6" fillId="0" borderId="0" xfId="0" applyFont="1" applyAlignment="1">
      <alignment horizontal="left"/>
    </xf>
    <xf numFmtId="0" fontId="7" fillId="0" borderId="0" xfId="0" applyFont="1" applyAlignment="1">
      <alignment horizontal="left"/>
    </xf>
    <xf numFmtId="0" fontId="4" fillId="0" borderId="0" xfId="0" applyFont="1" applyAlignment="1">
      <alignment horizontal="left"/>
    </xf>
    <xf numFmtId="0" fontId="4" fillId="3" borderId="6" xfId="0" applyFont="1" applyFill="1" applyBorder="1" applyAlignment="1">
      <alignment horizontal="left"/>
    </xf>
    <xf numFmtId="0" fontId="4" fillId="0" borderId="3" xfId="0" applyFont="1" applyBorder="1" applyAlignment="1">
      <alignment horizontal="left"/>
    </xf>
    <xf numFmtId="3" fontId="0" fillId="3" borderId="6" xfId="0" applyNumberFormat="1" applyFill="1" applyBorder="1"/>
    <xf numFmtId="3" fontId="16" fillId="0" borderId="0" xfId="0" applyNumberFormat="1" applyFont="1"/>
    <xf numFmtId="3" fontId="16" fillId="0" borderId="4" xfId="0" applyNumberFormat="1" applyFont="1" applyBorder="1"/>
    <xf numFmtId="3" fontId="17" fillId="0" borderId="0" xfId="0" applyNumberFormat="1" applyFont="1"/>
    <xf numFmtId="3" fontId="18" fillId="0" borderId="4" xfId="0" applyNumberFormat="1" applyFont="1" applyBorder="1"/>
    <xf numFmtId="3" fontId="15" fillId="0" borderId="0" xfId="0" applyNumberFormat="1" applyFont="1" applyBorder="1"/>
    <xf numFmtId="3" fontId="17" fillId="0" borderId="4" xfId="0" applyNumberFormat="1" applyFont="1" applyBorder="1"/>
    <xf numFmtId="3" fontId="15" fillId="0" borderId="3" xfId="0" applyNumberFormat="1" applyFont="1" applyBorder="1"/>
    <xf numFmtId="10" fontId="0" fillId="0" borderId="4" xfId="0" applyNumberFormat="1" applyBorder="1"/>
    <xf numFmtId="10" fontId="2" fillId="0" borderId="4" xfId="0" applyNumberFormat="1" applyFont="1" applyBorder="1"/>
    <xf numFmtId="10" fontId="13" fillId="0" borderId="0" xfId="0" applyNumberFormat="1" applyFont="1" applyBorder="1"/>
    <xf numFmtId="10" fontId="0" fillId="3" borderId="6" xfId="0" applyNumberFormat="1" applyFill="1" applyBorder="1"/>
    <xf numFmtId="10" fontId="13" fillId="0" borderId="3" xfId="0" applyNumberFormat="1" applyFont="1" applyBorder="1"/>
    <xf numFmtId="167" fontId="19" fillId="0" borderId="0" xfId="0" applyNumberFormat="1" applyFont="1"/>
    <xf numFmtId="167" fontId="19" fillId="3" borderId="7" xfId="0" applyNumberFormat="1" applyFont="1" applyFill="1" applyBorder="1"/>
    <xf numFmtId="167" fontId="19" fillId="0" borderId="2" xfId="0" applyNumberFormat="1" applyFont="1" applyFill="1" applyBorder="1"/>
    <xf numFmtId="167" fontId="19" fillId="0" borderId="5" xfId="0" applyNumberFormat="1" applyFont="1" applyFill="1" applyBorder="1"/>
    <xf numFmtId="0" fontId="5" fillId="0" borderId="3" xfId="0" applyFont="1" applyBorder="1"/>
    <xf numFmtId="167" fontId="0" fillId="0" borderId="3" xfId="0" applyNumberFormat="1" applyBorder="1"/>
    <xf numFmtId="3" fontId="5" fillId="0" borderId="0" xfId="0" applyNumberFormat="1" applyFont="1"/>
    <xf numFmtId="0" fontId="5" fillId="5" borderId="0" xfId="0" applyFont="1" applyFill="1" applyAlignment="1">
      <alignment horizontal="center"/>
    </xf>
    <xf numFmtId="167" fontId="0" fillId="0" borderId="0" xfId="0" applyNumberFormat="1" applyAlignment="1">
      <alignment horizontal="center"/>
    </xf>
    <xf numFmtId="167" fontId="16" fillId="0" borderId="3" xfId="0" applyNumberFormat="1" applyFont="1" applyBorder="1"/>
    <xf numFmtId="3" fontId="19" fillId="0" borderId="0" xfId="0" applyNumberFormat="1" applyFont="1"/>
    <xf numFmtId="0" fontId="0" fillId="0" borderId="0" xfId="0" applyFill="1" applyBorder="1" applyAlignment="1"/>
    <xf numFmtId="167" fontId="0" fillId="0" borderId="0" xfId="0" applyNumberFormat="1" applyFill="1" applyBorder="1" applyAlignment="1"/>
    <xf numFmtId="0" fontId="23" fillId="6" borderId="4" xfId="0" applyFont="1" applyFill="1" applyBorder="1" applyAlignment="1">
      <alignment horizontal="left"/>
    </xf>
    <xf numFmtId="0" fontId="23" fillId="6" borderId="9" xfId="0" applyFont="1" applyFill="1" applyBorder="1" applyAlignment="1">
      <alignment horizontal="left"/>
    </xf>
    <xf numFmtId="0" fontId="0" fillId="0" borderId="7" xfId="0" applyFill="1" applyBorder="1" applyAlignment="1"/>
    <xf numFmtId="0" fontId="24" fillId="7" borderId="0" xfId="0" applyFont="1" applyFill="1" applyBorder="1" applyAlignment="1">
      <alignment horizontal="left"/>
    </xf>
    <xf numFmtId="0" fontId="25" fillId="7" borderId="7" xfId="0" applyFont="1" applyFill="1" applyBorder="1" applyAlignment="1">
      <alignment horizontal="left"/>
    </xf>
    <xf numFmtId="0" fontId="24" fillId="7" borderId="3" xfId="0" applyFont="1" applyFill="1" applyBorder="1" applyAlignment="1">
      <alignment horizontal="left"/>
    </xf>
    <xf numFmtId="0" fontId="26" fillId="6" borderId="9" xfId="0" applyFont="1" applyFill="1" applyBorder="1" applyAlignment="1">
      <alignment horizontal="right"/>
    </xf>
    <xf numFmtId="0" fontId="26" fillId="6" borderId="4" xfId="0" applyFont="1" applyFill="1" applyBorder="1" applyAlignment="1">
      <alignment horizontal="right"/>
    </xf>
    <xf numFmtId="167" fontId="0" fillId="8" borderId="0" xfId="0" applyNumberFormat="1" applyFill="1" applyBorder="1" applyAlignment="1"/>
    <xf numFmtId="0" fontId="14" fillId="0" borderId="0" xfId="0" applyFont="1" applyFill="1" applyBorder="1" applyAlignment="1">
      <alignment vertical="top" wrapText="1"/>
    </xf>
    <xf numFmtId="3" fontId="0" fillId="0" borderId="3" xfId="0" applyNumberFormat="1" applyFill="1" applyBorder="1" applyAlignment="1"/>
    <xf numFmtId="170" fontId="5" fillId="0" borderId="0" xfId="4" applyNumberFormat="1" applyFont="1"/>
    <xf numFmtId="0" fontId="15" fillId="4" borderId="6" xfId="0" applyFont="1" applyFill="1" applyBorder="1" applyAlignment="1">
      <alignment horizontal="right"/>
    </xf>
    <xf numFmtId="167" fontId="10" fillId="0" borderId="0" xfId="1" applyNumberFormat="1" applyFont="1"/>
    <xf numFmtId="167" fontId="10" fillId="0" borderId="4" xfId="1" applyNumberFormat="1" applyFont="1" applyBorder="1"/>
    <xf numFmtId="167" fontId="15" fillId="0" borderId="0" xfId="1" applyNumberFormat="1" applyFont="1"/>
    <xf numFmtId="167" fontId="16" fillId="0" borderId="4" xfId="1" applyNumberFormat="1" applyFont="1" applyBorder="1"/>
    <xf numFmtId="167" fontId="15" fillId="0" borderId="5" xfId="1" applyNumberFormat="1" applyFont="1" applyBorder="1"/>
    <xf numFmtId="10" fontId="15" fillId="0" borderId="0" xfId="2" applyNumberFormat="1" applyFont="1"/>
    <xf numFmtId="10" fontId="16" fillId="0" borderId="4" xfId="2" applyNumberFormat="1" applyFont="1" applyBorder="1"/>
    <xf numFmtId="10" fontId="15" fillId="0" borderId="5" xfId="2" applyNumberFormat="1" applyFont="1" applyBorder="1"/>
    <xf numFmtId="9" fontId="13" fillId="4" borderId="6" xfId="2" applyNumberFormat="1" applyFont="1" applyFill="1" applyBorder="1"/>
    <xf numFmtId="9" fontId="10" fillId="0" borderId="0" xfId="2" applyNumberFormat="1" applyFont="1"/>
    <xf numFmtId="9" fontId="13" fillId="0" borderId="0" xfId="2" applyNumberFormat="1" applyFont="1"/>
    <xf numFmtId="0" fontId="13" fillId="4" borderId="6" xfId="2" applyNumberFormat="1" applyFont="1" applyFill="1" applyBorder="1" applyAlignment="1">
      <alignment horizontal="right"/>
    </xf>
    <xf numFmtId="0" fontId="15" fillId="4" borderId="6" xfId="2" applyNumberFormat="1" applyFont="1" applyFill="1" applyBorder="1" applyAlignment="1">
      <alignment horizontal="right"/>
    </xf>
  </cellXfs>
  <cellStyles count="5">
    <cellStyle name="Comma" xfId="1" builtinId="3"/>
    <cellStyle name="Currency" xfId="4" builtinId="4"/>
    <cellStyle name="Normal" xfId="0" builtinId="0"/>
    <cellStyle name="Percent" xfId="2" builtinId="5"/>
    <cellStyle name="ShadedHeadings" xfId="3"/>
  </cellStyles>
  <dxfs count="0"/>
  <tableStyles count="0" defaultTableStyle="TableStyleMedium9" defaultPivotStyle="PivotStyleLight16"/>
  <colors>
    <mruColors>
      <color rgb="FF1A58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K$9" fmlaRange="$K$10:$K$12" noThreeD="1" val="0"/>
</file>

<file path=xl/drawings/drawing1.xml><?xml version="1.0" encoding="utf-8"?>
<xdr:wsDr xmlns:xdr="http://schemas.openxmlformats.org/drawingml/2006/spreadsheetDrawing" xmlns:a="http://schemas.openxmlformats.org/drawingml/2006/main">
  <xdr:twoCellAnchor>
    <xdr:from>
      <xdr:col>0</xdr:col>
      <xdr:colOff>276225</xdr:colOff>
      <xdr:row>0</xdr:row>
      <xdr:rowOff>66674</xdr:rowOff>
    </xdr:from>
    <xdr:to>
      <xdr:col>13</xdr:col>
      <xdr:colOff>66675</xdr:colOff>
      <xdr:row>19</xdr:row>
      <xdr:rowOff>38100</xdr:rowOff>
    </xdr:to>
    <xdr:sp macro="" textlink="">
      <xdr:nvSpPr>
        <xdr:cNvPr id="2" name="TextBox 1"/>
        <xdr:cNvSpPr txBox="1"/>
      </xdr:nvSpPr>
      <xdr:spPr>
        <a:xfrm>
          <a:off x="276225" y="66674"/>
          <a:ext cx="7715250" cy="3590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t>Objective</a:t>
          </a:r>
          <a:r>
            <a:rPr lang="en-US" sz="1600" b="1" baseline="0"/>
            <a:t>:</a:t>
          </a:r>
        </a:p>
        <a:p>
          <a:endParaRPr lang="en-US" sz="1100" baseline="0"/>
        </a:p>
        <a:p>
          <a:r>
            <a:rPr lang="en-US" sz="1400" baseline="0"/>
            <a:t>1- Explain the purpose, construct, and understand the format of the firm's three basic financial statements:</a:t>
          </a:r>
        </a:p>
        <a:p>
          <a:r>
            <a:rPr lang="en-US" sz="1400" baseline="0"/>
            <a:t>	a. The income statement</a:t>
          </a:r>
        </a:p>
        <a:p>
          <a:r>
            <a:rPr lang="en-US" sz="1400" baseline="0"/>
            <a:t>	b. The Balance Sheet</a:t>
          </a:r>
        </a:p>
        <a:p>
          <a:r>
            <a:rPr lang="en-US" sz="1400" baseline="0"/>
            <a:t>	c. The cash flow statement</a:t>
          </a:r>
        </a:p>
        <a:p>
          <a:endParaRPr lang="en-US" sz="1400" baseline="0"/>
        </a:p>
        <a:p>
          <a:r>
            <a:rPr lang="en-US" sz="1400" baseline="0"/>
            <a:t>3- Link worksheets together so that formulas in one worksheet can reference data in another and update automatically when changes are made.</a:t>
          </a:r>
        </a:p>
        <a:p>
          <a:endParaRPr lang="en-US" sz="1400" baseline="0"/>
        </a:p>
        <a:p>
          <a:r>
            <a:rPr lang="en-US" sz="1400" baseline="0"/>
            <a:t>4- Use Excel's Outline tool to selectively display or hide parts of a financial statement. </a:t>
          </a:r>
          <a:endParaRPr 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190499</xdr:colOff>
      <xdr:row>2</xdr:row>
      <xdr:rowOff>19051</xdr:rowOff>
    </xdr:from>
    <xdr:to>
      <xdr:col>14</xdr:col>
      <xdr:colOff>9524</xdr:colOff>
      <xdr:row>7</xdr:row>
      <xdr:rowOff>9526</xdr:rowOff>
    </xdr:to>
    <xdr:sp macro="" textlink="">
      <xdr:nvSpPr>
        <xdr:cNvPr id="4" name="TextBox 3"/>
        <xdr:cNvSpPr txBox="1"/>
      </xdr:nvSpPr>
      <xdr:spPr>
        <a:xfrm>
          <a:off x="3933824" y="400051"/>
          <a:ext cx="78200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 Remember that</a:t>
          </a:r>
          <a:r>
            <a:rPr lang="en-US" sz="1100" baseline="0">
              <a:solidFill>
                <a:srgbClr val="FF0000"/>
              </a:solidFill>
            </a:rPr>
            <a:t> in this case all elements in statements are inter-related and interdependace. Thus, changing one item like NI will not keep the rest constant. Other items will change, which in turn affect the net income again ( and the circle goes infinately).</a:t>
          </a:r>
        </a:p>
        <a:p>
          <a:endParaRPr lang="en-US" sz="1100" baseline="0">
            <a:solidFill>
              <a:srgbClr val="FF0000"/>
            </a:solidFill>
          </a:endParaRPr>
        </a:p>
        <a:p>
          <a:r>
            <a:rPr lang="en-US" sz="1100" baseline="0">
              <a:solidFill>
                <a:srgbClr val="FF0000"/>
              </a:solidFill>
            </a:rPr>
            <a:t>-However, for our purposes in both the </a:t>
          </a:r>
          <a:r>
            <a:rPr lang="en-US" sz="1100" u="sng" baseline="0">
              <a:solidFill>
                <a:srgbClr val="FF0000"/>
              </a:solidFill>
            </a:rPr>
            <a:t>seniaro manager </a:t>
          </a:r>
          <a:r>
            <a:rPr lang="en-US" sz="1100" u="none" baseline="0">
              <a:solidFill>
                <a:srgbClr val="FF0000"/>
              </a:solidFill>
            </a:rPr>
            <a:t>and in</a:t>
          </a:r>
          <a:r>
            <a:rPr lang="en-US" sz="1100" baseline="0">
              <a:solidFill>
                <a:srgbClr val="FF0000"/>
              </a:solidFill>
            </a:rPr>
            <a:t> this sheet is to show you how we can benefit from excel's features to explore other options and alternatives</a:t>
          </a:r>
          <a:endParaRPr lang="en-US" sz="1100">
            <a:solidFill>
              <a:srgbClr val="FF0000"/>
            </a:solidFill>
          </a:endParaRPr>
        </a:p>
      </xdr:txBody>
    </xdr:sp>
    <xdr:clientData/>
  </xdr:twoCellAnchor>
  <xdr:twoCellAnchor>
    <xdr:from>
      <xdr:col>3</xdr:col>
      <xdr:colOff>209550</xdr:colOff>
      <xdr:row>0</xdr:row>
      <xdr:rowOff>28576</xdr:rowOff>
    </xdr:from>
    <xdr:to>
      <xdr:col>14</xdr:col>
      <xdr:colOff>28575</xdr:colOff>
      <xdr:row>2</xdr:row>
      <xdr:rowOff>28576</xdr:rowOff>
    </xdr:to>
    <xdr:sp macro="" textlink="">
      <xdr:nvSpPr>
        <xdr:cNvPr id="5" name="TextBox 4"/>
        <xdr:cNvSpPr txBox="1"/>
      </xdr:nvSpPr>
      <xdr:spPr>
        <a:xfrm>
          <a:off x="3952875" y="28576"/>
          <a:ext cx="7820025"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1A58BC"/>
              </a:solidFill>
            </a:rPr>
            <a:t>- The tools in</a:t>
          </a:r>
          <a:r>
            <a:rPr lang="en-US" sz="1100" b="1" baseline="0">
              <a:solidFill>
                <a:srgbClr val="1A58BC"/>
              </a:solidFill>
            </a:rPr>
            <a:t>side the </a:t>
          </a:r>
          <a:r>
            <a:rPr lang="en-US" sz="1100" b="1">
              <a:solidFill>
                <a:srgbClr val="1A58BC"/>
              </a:solidFill>
            </a:rPr>
            <a:t>Developer tab can be used to perform</a:t>
          </a:r>
          <a:r>
            <a:rPr lang="en-US" sz="1100" b="1" baseline="0">
              <a:solidFill>
                <a:srgbClr val="1A58BC"/>
              </a:solidFill>
            </a:rPr>
            <a:t> what if analysis.</a:t>
          </a:r>
        </a:p>
        <a:p>
          <a:r>
            <a:rPr lang="en-US" sz="1100" b="1" baseline="0">
              <a:solidFill>
                <a:srgbClr val="1A58BC"/>
              </a:solidFill>
            </a:rPr>
            <a:t>- The developer tab can be </a:t>
          </a:r>
          <a:r>
            <a:rPr lang="en-US" sz="1100" b="1">
              <a:solidFill>
                <a:srgbClr val="1A58BC"/>
              </a:solidFill>
            </a:rPr>
            <a:t> installed</a:t>
          </a:r>
          <a:r>
            <a:rPr lang="en-US" sz="1100" b="1" baseline="0">
              <a:solidFill>
                <a:srgbClr val="1A58BC"/>
              </a:solidFill>
            </a:rPr>
            <a:t> from office button</a:t>
          </a:r>
          <a:endParaRPr lang="en-US" sz="1100" b="1">
            <a:solidFill>
              <a:srgbClr val="1A58BC"/>
            </a:solidFill>
          </a:endParaRPr>
        </a:p>
      </xdr:txBody>
    </xdr:sp>
    <xdr:clientData/>
  </xdr:twoCellAnchor>
  <xdr:twoCellAnchor>
    <xdr:from>
      <xdr:col>3</xdr:col>
      <xdr:colOff>304800</xdr:colOff>
      <xdr:row>7</xdr:row>
      <xdr:rowOff>28574</xdr:rowOff>
    </xdr:from>
    <xdr:to>
      <xdr:col>9</xdr:col>
      <xdr:colOff>266700</xdr:colOff>
      <xdr:row>25</xdr:row>
      <xdr:rowOff>180974</xdr:rowOff>
    </xdr:to>
    <xdr:sp macro="" textlink="">
      <xdr:nvSpPr>
        <xdr:cNvPr id="6" name="TextBox 5"/>
        <xdr:cNvSpPr txBox="1"/>
      </xdr:nvSpPr>
      <xdr:spPr>
        <a:xfrm>
          <a:off x="4048125" y="1371599"/>
          <a:ext cx="3619500" cy="351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1A58BC"/>
              </a:solidFill>
            </a:rPr>
            <a:t>First of all</a:t>
          </a:r>
        </a:p>
        <a:p>
          <a:endParaRPr lang="en-US" sz="1100">
            <a:solidFill>
              <a:srgbClr val="1A58BC"/>
            </a:solidFill>
          </a:endParaRPr>
        </a:p>
        <a:p>
          <a:r>
            <a:rPr lang="en-US" sz="1100">
              <a:solidFill>
                <a:srgbClr val="1A58BC"/>
              </a:solidFill>
            </a:rPr>
            <a:t>1- define all cases.</a:t>
          </a:r>
        </a:p>
        <a:p>
          <a:endParaRPr lang="en-US" sz="1100">
            <a:solidFill>
              <a:srgbClr val="1A58BC"/>
            </a:solidFill>
          </a:endParaRPr>
        </a:p>
        <a:p>
          <a:r>
            <a:rPr lang="en-US" sz="1100">
              <a:solidFill>
                <a:srgbClr val="1A58BC"/>
              </a:solidFill>
            </a:rPr>
            <a:t>2-</a:t>
          </a:r>
          <a:r>
            <a:rPr lang="en-US" sz="1100" baseline="0">
              <a:solidFill>
                <a:srgbClr val="1A58BC"/>
              </a:solidFill>
            </a:rPr>
            <a:t> </a:t>
          </a:r>
          <a:r>
            <a:rPr lang="en-US" sz="1100">
              <a:solidFill>
                <a:srgbClr val="1A58BC"/>
              </a:solidFill>
            </a:rPr>
            <a:t>list all items</a:t>
          </a:r>
          <a:r>
            <a:rPr lang="en-US" sz="1100" baseline="0">
              <a:solidFill>
                <a:srgbClr val="1A58BC"/>
              </a:solidFill>
            </a:rPr>
            <a:t> in which we are interested to see the change.  In our case is the change in cash balance and the ending cash balance of 2009.</a:t>
          </a:r>
        </a:p>
        <a:p>
          <a:endParaRPr lang="en-US" sz="1100" baseline="0">
            <a:solidFill>
              <a:srgbClr val="1A58BC"/>
            </a:solidFill>
          </a:endParaRPr>
        </a:p>
        <a:p>
          <a:r>
            <a:rPr lang="en-US" sz="1100" baseline="0">
              <a:solidFill>
                <a:srgbClr val="1A58BC"/>
              </a:solidFill>
            </a:rPr>
            <a:t>3- define a numerical value (as a formual ) for each case</a:t>
          </a:r>
          <a:r>
            <a:rPr lang="en-US" sz="1100" b="0" i="0" u="none" strike="noStrike" baseline="0">
              <a:solidFill>
                <a:schemeClr val="dk1"/>
              </a:solidFill>
              <a:latin typeface="+mn-lt"/>
              <a:ea typeface="+mn-ea"/>
              <a:cs typeface="+mn-cs"/>
            </a:rPr>
            <a:t>:</a:t>
          </a:r>
        </a:p>
        <a:p>
          <a:r>
            <a:rPr lang="en-US" sz="1100" b="0" i="0" u="none" strike="noStrike" baseline="0">
              <a:solidFill>
                <a:schemeClr val="dk1"/>
              </a:solidFill>
              <a:latin typeface="+mn-lt"/>
              <a:ea typeface="+mn-ea"/>
              <a:cs typeface="+mn-cs"/>
            </a:rPr>
            <a:t>	</a:t>
          </a:r>
          <a:r>
            <a:rPr lang="en-US" sz="1100" b="0" i="0" u="none" strike="noStrike">
              <a:solidFill>
                <a:schemeClr val="dk1"/>
              </a:solidFill>
              <a:latin typeface="+mn-lt"/>
              <a:ea typeface="+mn-ea"/>
              <a:cs typeface="+mn-cs"/>
            </a:rPr>
            <a:t> 1 refers to original case</a:t>
          </a:r>
        </a:p>
        <a:p>
          <a:r>
            <a:rPr lang="en-US" sz="1100" b="0" i="0" u="none" strike="noStrike">
              <a:solidFill>
                <a:schemeClr val="dk1"/>
              </a:solidFill>
              <a:latin typeface="+mn-lt"/>
              <a:ea typeface="+mn-ea"/>
              <a:cs typeface="+mn-cs"/>
            </a:rPr>
            <a:t>	2 refers to  case1</a:t>
          </a:r>
          <a:r>
            <a:rPr lang="en-US"/>
            <a:t> </a:t>
          </a:r>
          <a:r>
            <a:rPr lang="en-US" sz="1100" b="0" i="0" u="none" strike="noStrike">
              <a:solidFill>
                <a:schemeClr val="dk1"/>
              </a:solidFill>
              <a:latin typeface="+mn-lt"/>
              <a:ea typeface="+mn-ea"/>
              <a:cs typeface="+mn-cs"/>
            </a:rPr>
            <a:t>that</a:t>
          </a:r>
        </a:p>
        <a:p>
          <a:r>
            <a:rPr lang="en-US" sz="1100" b="0" i="0" u="none" strike="noStrike">
              <a:solidFill>
                <a:schemeClr val="dk1"/>
              </a:solidFill>
              <a:latin typeface="+mn-lt"/>
              <a:ea typeface="+mn-ea"/>
              <a:cs typeface="+mn-cs"/>
            </a:rPr>
            <a:t>	 3 refers to  case2</a:t>
          </a:r>
          <a:r>
            <a:rPr lang="en-US"/>
            <a:t> </a:t>
          </a:r>
        </a:p>
        <a:p>
          <a:endParaRPr lang="en-US" sz="1100">
            <a:solidFill>
              <a:srgbClr val="1A58BC"/>
            </a:solidFill>
          </a:endParaRPr>
        </a:p>
        <a:p>
          <a:r>
            <a:rPr lang="en-US" sz="1100">
              <a:solidFill>
                <a:srgbClr val="1A58BC"/>
              </a:solidFill>
            </a:rPr>
            <a:t>4- Then go to develp tab</a:t>
          </a:r>
          <a:r>
            <a:rPr lang="en-US" sz="1100" baseline="0">
              <a:solidFill>
                <a:srgbClr val="1A58BC"/>
              </a:solidFill>
            </a:rPr>
            <a:t> and insert a control form.</a:t>
          </a:r>
        </a:p>
        <a:p>
          <a:r>
            <a:rPr lang="en-US" sz="1100" baseline="0">
              <a:solidFill>
                <a:srgbClr val="1A58BC"/>
              </a:solidFill>
            </a:rPr>
            <a:t>5- make the input range the cases</a:t>
          </a:r>
        </a:p>
        <a:p>
          <a:r>
            <a:rPr lang="en-US" sz="1100" baseline="0">
              <a:solidFill>
                <a:srgbClr val="1A58BC"/>
              </a:solidFill>
            </a:rPr>
            <a:t>6- make the link cell is the defined numerical value</a:t>
          </a:r>
        </a:p>
        <a:p>
          <a:r>
            <a:rPr lang="en-US" sz="1100" baseline="0">
              <a:solidFill>
                <a:srgbClr val="1A58BC"/>
              </a:solidFill>
            </a:rPr>
            <a:t>7- Then go to each item that will change in the input (NI, dep, and Divd.) and put a formula to make it recognize a numerical value that refers to the case</a:t>
          </a:r>
          <a:endParaRPr lang="en-US" sz="1100">
            <a:solidFill>
              <a:srgbClr val="1A58BC"/>
            </a:solidFill>
          </a:endParaRPr>
        </a:p>
      </xdr:txBody>
    </xdr:sp>
    <xdr:clientData/>
  </xdr:twoCellAnchor>
  <xdr:twoCellAnchor>
    <xdr:from>
      <xdr:col>9</xdr:col>
      <xdr:colOff>295275</xdr:colOff>
      <xdr:row>14</xdr:row>
      <xdr:rowOff>9525</xdr:rowOff>
    </xdr:from>
    <xdr:to>
      <xdr:col>9</xdr:col>
      <xdr:colOff>590550</xdr:colOff>
      <xdr:row>15</xdr:row>
      <xdr:rowOff>152400</xdr:rowOff>
    </xdr:to>
    <xdr:cxnSp macro="">
      <xdr:nvCxnSpPr>
        <xdr:cNvPr id="7" name="Straight Arrow Connector 6"/>
        <xdr:cNvCxnSpPr/>
      </xdr:nvCxnSpPr>
      <xdr:spPr bwMode="auto">
        <a:xfrm flipV="1">
          <a:off x="7696200" y="2647950"/>
          <a:ext cx="295275" cy="32385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mc:AlternateContent xmlns:mc="http://schemas.openxmlformats.org/markup-compatibility/2006">
    <mc:Choice xmlns:a14="http://schemas.microsoft.com/office/drawing/2010/main" Requires="a14">
      <xdr:twoCellAnchor editAs="oneCell">
        <xdr:from>
          <xdr:col>10</xdr:col>
          <xdr:colOff>838200</xdr:colOff>
          <xdr:row>14</xdr:row>
          <xdr:rowOff>0</xdr:rowOff>
        </xdr:from>
        <xdr:to>
          <xdr:col>11</xdr:col>
          <xdr:colOff>438150</xdr:colOff>
          <xdr:row>15</xdr:row>
          <xdr:rowOff>19050</xdr:rowOff>
        </xdr:to>
        <xdr:sp macro="" textlink="">
          <xdr:nvSpPr>
            <xdr:cNvPr id="6147" name="Drop Down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247650</xdr:colOff>
      <xdr:row>3</xdr:row>
      <xdr:rowOff>57150</xdr:rowOff>
    </xdr:from>
    <xdr:to>
      <xdr:col>15</xdr:col>
      <xdr:colOff>238125</xdr:colOff>
      <xdr:row>9</xdr:row>
      <xdr:rowOff>9525</xdr:rowOff>
    </xdr:to>
    <xdr:sp macro="" textlink="">
      <xdr:nvSpPr>
        <xdr:cNvPr id="7169" name="Text Box 1"/>
        <xdr:cNvSpPr txBox="1">
          <a:spLocks noChangeArrowheads="1"/>
        </xdr:cNvSpPr>
      </xdr:nvSpPr>
      <xdr:spPr bwMode="auto">
        <a:xfrm>
          <a:off x="10067925" y="638175"/>
          <a:ext cx="2428875" cy="1152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strike="noStrike">
              <a:solidFill>
                <a:srgbClr val="000000"/>
              </a:solidFill>
              <a:latin typeface="Times New Roman"/>
              <a:cs typeface="Times New Roman"/>
            </a:rPr>
            <a:t>Note: The year in cell B4 is the one which all of years in this workbook depend on.  To change all dates, change B4 to another year.  This will also be reflected in the text in these workbooks.</a:t>
          </a:r>
        </a:p>
      </xdr:txBody>
    </xdr:sp>
    <xdr:clientData/>
  </xdr:twoCellAnchor>
  <xdr:twoCellAnchor>
    <xdr:from>
      <xdr:col>0</xdr:col>
      <xdr:colOff>981075</xdr:colOff>
      <xdr:row>18</xdr:row>
      <xdr:rowOff>57150</xdr:rowOff>
    </xdr:from>
    <xdr:to>
      <xdr:col>7</xdr:col>
      <xdr:colOff>123825</xdr:colOff>
      <xdr:row>23</xdr:row>
      <xdr:rowOff>142875</xdr:rowOff>
    </xdr:to>
    <xdr:sp macro="" textlink="">
      <xdr:nvSpPr>
        <xdr:cNvPr id="3" name="TextBox 2"/>
        <xdr:cNvSpPr txBox="1"/>
      </xdr:nvSpPr>
      <xdr:spPr>
        <a:xfrm>
          <a:off x="981075" y="3619500"/>
          <a:ext cx="52959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solidFill>
                <a:srgbClr val="1A58BC"/>
              </a:solidFill>
            </a:rPr>
            <a:t>1- Renaming sheet is important when we start referencing data</a:t>
          </a:r>
        </a:p>
        <a:p>
          <a:r>
            <a:rPr lang="en-US" sz="1200">
              <a:solidFill>
                <a:srgbClr val="1A58BC"/>
              </a:solidFill>
            </a:rPr>
            <a:t>2- Remember</a:t>
          </a:r>
          <a:r>
            <a:rPr lang="en-US" sz="1200" baseline="0">
              <a:solidFill>
                <a:srgbClr val="1A58BC"/>
              </a:solidFill>
            </a:rPr>
            <a:t> to make Excel do all the work. Reference cell, enter formulas instead of just entering numbers.</a:t>
          </a:r>
        </a:p>
        <a:p>
          <a:r>
            <a:rPr lang="en-US" sz="1200" baseline="0">
              <a:solidFill>
                <a:srgbClr val="1A58BC"/>
              </a:solidFill>
            </a:rPr>
            <a:t>3- Try to use the sum() function instead of adding manually</a:t>
          </a:r>
          <a:endParaRPr lang="en-US" sz="1200">
            <a:solidFill>
              <a:srgbClr val="1A58BC"/>
            </a:solidFill>
          </a:endParaRPr>
        </a:p>
        <a:p>
          <a:endParaRPr lang="en-US"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2</xdr:row>
      <xdr:rowOff>133350</xdr:rowOff>
    </xdr:from>
    <xdr:to>
      <xdr:col>15</xdr:col>
      <xdr:colOff>114300</xdr:colOff>
      <xdr:row>7</xdr:row>
      <xdr:rowOff>142875</xdr:rowOff>
    </xdr:to>
    <xdr:sp macro="" textlink="">
      <xdr:nvSpPr>
        <xdr:cNvPr id="9218" name="Text Box 2"/>
        <xdr:cNvSpPr txBox="1">
          <a:spLocks noChangeArrowheads="1"/>
        </xdr:cNvSpPr>
      </xdr:nvSpPr>
      <xdr:spPr bwMode="auto">
        <a:xfrm>
          <a:off x="10201275" y="514350"/>
          <a:ext cx="2438400" cy="10096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strike="noStrike">
              <a:solidFill>
                <a:srgbClr val="000000"/>
              </a:solidFill>
              <a:latin typeface="Times New Roman"/>
              <a:cs typeface="Times New Roman"/>
            </a:rPr>
            <a:t>Note: All of the values on this sheet reference the original values from the Income Statement. The only purpose of this sheet is to show the effect of the custom number format.</a:t>
          </a:r>
        </a:p>
      </xdr:txBody>
    </xdr:sp>
    <xdr:clientData/>
  </xdr:twoCellAnchor>
  <xdr:twoCellAnchor>
    <xdr:from>
      <xdr:col>0</xdr:col>
      <xdr:colOff>371475</xdr:colOff>
      <xdr:row>20</xdr:row>
      <xdr:rowOff>38099</xdr:rowOff>
    </xdr:from>
    <xdr:to>
      <xdr:col>6</xdr:col>
      <xdr:colOff>114300</xdr:colOff>
      <xdr:row>24</xdr:row>
      <xdr:rowOff>0</xdr:rowOff>
    </xdr:to>
    <xdr:sp macro="" textlink="">
      <xdr:nvSpPr>
        <xdr:cNvPr id="3" name="TextBox 2"/>
        <xdr:cNvSpPr txBox="1"/>
      </xdr:nvSpPr>
      <xdr:spPr>
        <a:xfrm>
          <a:off x="371475" y="3981449"/>
          <a:ext cx="52959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rgbClr val="0070C0"/>
              </a:solidFill>
            </a:rPr>
            <a:t>1- The number format used is  #,##0.00, (This divideds by 1,000)</a:t>
          </a:r>
        </a:p>
        <a:p>
          <a:r>
            <a:rPr lang="en-US" sz="1400">
              <a:solidFill>
                <a:srgbClr val="0070C0"/>
              </a:solidFill>
            </a:rPr>
            <a:t>2- do</a:t>
          </a:r>
          <a:r>
            <a:rPr lang="en-US" sz="1400" baseline="0">
              <a:solidFill>
                <a:srgbClr val="0070C0"/>
              </a:solidFill>
            </a:rPr>
            <a:t> not link formulas</a:t>
          </a:r>
          <a:endParaRPr lang="en-US" sz="14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619125</xdr:colOff>
      <xdr:row>19</xdr:row>
      <xdr:rowOff>57150</xdr:rowOff>
    </xdr:from>
    <xdr:to>
      <xdr:col>7</xdr:col>
      <xdr:colOff>419100</xdr:colOff>
      <xdr:row>23</xdr:row>
      <xdr:rowOff>66675</xdr:rowOff>
    </xdr:to>
    <xdr:sp macro="" textlink="">
      <xdr:nvSpPr>
        <xdr:cNvPr id="2" name="TextBox 1"/>
        <xdr:cNvSpPr txBox="1"/>
      </xdr:nvSpPr>
      <xdr:spPr>
        <a:xfrm>
          <a:off x="619125" y="3810000"/>
          <a:ext cx="52959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0" i="0" u="none" strike="noStrike">
              <a:solidFill>
                <a:srgbClr val="FF0000"/>
              </a:solidFill>
              <a:latin typeface="+mn-lt"/>
              <a:ea typeface="+mn-ea"/>
              <a:cs typeface="+mn-cs"/>
            </a:rPr>
            <a:t>1- copy the cell and paste formulas</a:t>
          </a:r>
          <a:r>
            <a:rPr lang="en-US" sz="1400">
              <a:solidFill>
                <a:srgbClr val="FF0000"/>
              </a:solidFill>
            </a:rPr>
            <a:t> </a:t>
          </a:r>
        </a:p>
        <a:p>
          <a:r>
            <a:rPr lang="en-US" sz="1400" b="0" i="0" u="none" strike="noStrike">
              <a:solidFill>
                <a:srgbClr val="FF0000"/>
              </a:solidFill>
              <a:latin typeface="+mn-lt"/>
              <a:ea typeface="+mn-ea"/>
              <a:cs typeface="+mn-cs"/>
            </a:rPr>
            <a:t>2- The common size statements is useful to compare b/w firm and see any important trends within the firm</a:t>
          </a:r>
          <a:r>
            <a:rPr lang="en-US" sz="140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1666875</xdr:colOff>
      <xdr:row>24</xdr:row>
      <xdr:rowOff>38100</xdr:rowOff>
    </xdr:from>
    <xdr:to>
      <xdr:col>7</xdr:col>
      <xdr:colOff>38100</xdr:colOff>
      <xdr:row>27</xdr:row>
      <xdr:rowOff>66675</xdr:rowOff>
    </xdr:to>
    <xdr:sp macro="" textlink="">
      <xdr:nvSpPr>
        <xdr:cNvPr id="2" name="TextBox 1"/>
        <xdr:cNvSpPr txBox="1"/>
      </xdr:nvSpPr>
      <xdr:spPr>
        <a:xfrm>
          <a:off x="1666875" y="4686300"/>
          <a:ext cx="52959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0" i="0" u="none" strike="noStrike">
              <a:solidFill>
                <a:srgbClr val="FF0000"/>
              </a:solidFill>
              <a:latin typeface="+mn-lt"/>
              <a:ea typeface="+mn-ea"/>
              <a:cs typeface="+mn-cs"/>
            </a:rPr>
            <a:t>1- Perform the indention</a:t>
          </a:r>
          <a:r>
            <a:rPr lang="en-US" sz="1400">
              <a:solidFill>
                <a:srgbClr val="FF0000"/>
              </a:solidFill>
            </a:rPr>
            <a:t> </a:t>
          </a:r>
        </a:p>
        <a:p>
          <a:r>
            <a:rPr lang="en-US" sz="1400" b="0" i="0" u="none" strike="noStrike">
              <a:solidFill>
                <a:srgbClr val="FF0000"/>
              </a:solidFill>
              <a:latin typeface="+mn-lt"/>
              <a:ea typeface="+mn-ea"/>
              <a:cs typeface="+mn-cs"/>
            </a:rPr>
            <a:t>2- Format so that each element take the attention needed</a:t>
          </a:r>
          <a:r>
            <a:rPr lang="en-US" sz="140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xdr:colOff>
      <xdr:row>3</xdr:row>
      <xdr:rowOff>9525</xdr:rowOff>
    </xdr:from>
    <xdr:to>
      <xdr:col>10</xdr:col>
      <xdr:colOff>142875</xdr:colOff>
      <xdr:row>10</xdr:row>
      <xdr:rowOff>38100</xdr:rowOff>
    </xdr:to>
    <xdr:sp macro="" textlink="">
      <xdr:nvSpPr>
        <xdr:cNvPr id="10241" name="Text Box 1"/>
        <xdr:cNvSpPr txBox="1">
          <a:spLocks noChangeArrowheads="1"/>
        </xdr:cNvSpPr>
      </xdr:nvSpPr>
      <xdr:spPr bwMode="auto">
        <a:xfrm>
          <a:off x="4038600" y="619125"/>
          <a:ext cx="1914525" cy="13620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strike="noStrike">
              <a:solidFill>
                <a:srgbClr val="000000"/>
              </a:solidFill>
              <a:latin typeface="Times New Roman"/>
              <a:cs typeface="Times New Roman"/>
            </a:rPr>
            <a:t>Note: All of the values on this sheet reference the original values from the Balance Sheet. The only purpose of this sheet is to show the effect of the custom number format.</a:t>
          </a:r>
        </a:p>
      </xdr:txBody>
    </xdr:sp>
    <xdr:clientData/>
  </xdr:twoCellAnchor>
  <xdr:twoCellAnchor>
    <xdr:from>
      <xdr:col>7</xdr:col>
      <xdr:colOff>76200</xdr:colOff>
      <xdr:row>12</xdr:row>
      <xdr:rowOff>104775</xdr:rowOff>
    </xdr:from>
    <xdr:to>
      <xdr:col>14</xdr:col>
      <xdr:colOff>0</xdr:colOff>
      <xdr:row>15</xdr:row>
      <xdr:rowOff>123825</xdr:rowOff>
    </xdr:to>
    <xdr:sp macro="" textlink="">
      <xdr:nvSpPr>
        <xdr:cNvPr id="3" name="TextBox 2"/>
        <xdr:cNvSpPr txBox="1"/>
      </xdr:nvSpPr>
      <xdr:spPr>
        <a:xfrm>
          <a:off x="8410575" y="2447925"/>
          <a:ext cx="41910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rgbClr val="FF0000"/>
              </a:solidFill>
            </a:rPr>
            <a:t>1- The number format used is  #,##0.00, (This divideds by 1,000)</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142875</xdr:colOff>
      <xdr:row>28</xdr:row>
      <xdr:rowOff>9525</xdr:rowOff>
    </xdr:to>
    <xdr:sp macro="" textlink="">
      <xdr:nvSpPr>
        <xdr:cNvPr id="2" name="TextBox 1"/>
        <xdr:cNvSpPr txBox="1"/>
      </xdr:nvSpPr>
      <xdr:spPr>
        <a:xfrm>
          <a:off x="0" y="4648200"/>
          <a:ext cx="52959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0" i="0" u="none" strike="noStrike">
              <a:solidFill>
                <a:srgbClr val="FF0000"/>
              </a:solidFill>
              <a:latin typeface="+mn-lt"/>
              <a:ea typeface="+mn-ea"/>
              <a:cs typeface="+mn-cs"/>
            </a:rPr>
            <a:t>1- copy the cell and paste formulas</a:t>
          </a:r>
          <a:r>
            <a:rPr lang="en-US" sz="1400">
              <a:solidFill>
                <a:srgbClr val="FF0000"/>
              </a:solidFill>
            </a:rPr>
            <a:t> </a:t>
          </a:r>
        </a:p>
        <a:p>
          <a:r>
            <a:rPr lang="en-US" sz="1400" b="0" i="0" u="none" strike="noStrike">
              <a:solidFill>
                <a:srgbClr val="FF0000"/>
              </a:solidFill>
              <a:latin typeface="+mn-lt"/>
              <a:ea typeface="+mn-ea"/>
              <a:cs typeface="+mn-cs"/>
            </a:rPr>
            <a:t>2- The common size statements is useful to compare b/w firm and see any important trends within the firm</a:t>
          </a:r>
          <a:r>
            <a:rPr lang="en-US" sz="1400">
              <a:solidFill>
                <a:srgbClr val="FF0000"/>
              </a:solidFil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552450</xdr:colOff>
      <xdr:row>23</xdr:row>
      <xdr:rowOff>66675</xdr:rowOff>
    </xdr:from>
    <xdr:to>
      <xdr:col>2</xdr:col>
      <xdr:colOff>685800</xdr:colOff>
      <xdr:row>26</xdr:row>
      <xdr:rowOff>0</xdr:rowOff>
    </xdr:to>
    <xdr:sp macro="" textlink="">
      <xdr:nvSpPr>
        <xdr:cNvPr id="2" name="TextBox 1"/>
        <xdr:cNvSpPr txBox="1"/>
      </xdr:nvSpPr>
      <xdr:spPr>
        <a:xfrm>
          <a:off x="552450" y="4381500"/>
          <a:ext cx="31242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0070C0"/>
              </a:solidFill>
            </a:rPr>
            <a:t>1- RE2010=</a:t>
          </a:r>
          <a:r>
            <a:rPr lang="en-US" sz="1100" baseline="0">
              <a:solidFill>
                <a:srgbClr val="0070C0"/>
              </a:solidFill>
            </a:rPr>
            <a:t> RE2009 + NI2010 - Divi.20210</a:t>
          </a:r>
        </a:p>
        <a:p>
          <a:r>
            <a:rPr lang="en-US" sz="1100" baseline="0">
              <a:solidFill>
                <a:srgbClr val="0070C0"/>
              </a:solidFill>
            </a:rPr>
            <a:t>2- Show how to group data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0</xdr:row>
      <xdr:rowOff>152400</xdr:rowOff>
    </xdr:from>
    <xdr:to>
      <xdr:col>9</xdr:col>
      <xdr:colOff>419100</xdr:colOff>
      <xdr:row>15</xdr:row>
      <xdr:rowOff>142875</xdr:rowOff>
    </xdr:to>
    <xdr:sp macro="" textlink="">
      <xdr:nvSpPr>
        <xdr:cNvPr id="2" name="TextBox 1"/>
        <xdr:cNvSpPr txBox="1"/>
      </xdr:nvSpPr>
      <xdr:spPr>
        <a:xfrm>
          <a:off x="5029200" y="152400"/>
          <a:ext cx="382905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u="sng" baseline="0">
              <a:solidFill>
                <a:schemeClr val="dk1"/>
              </a:solidFill>
              <a:latin typeface="+mn-lt"/>
              <a:ea typeface="+mn-ea"/>
              <a:cs typeface="+mn-cs"/>
            </a:rPr>
            <a:t>- Execl outliner</a:t>
          </a:r>
        </a:p>
        <a:p>
          <a:endParaRPr lang="en-US" sz="1100" b="1" i="1" u="sng" baseline="0">
            <a:solidFill>
              <a:schemeClr val="dk1"/>
            </a:solidFill>
            <a:latin typeface="+mn-lt"/>
            <a:ea typeface="+mn-ea"/>
            <a:cs typeface="+mn-cs"/>
          </a:endParaRPr>
        </a:p>
        <a:p>
          <a:endParaRPr lang="en-US" sz="1100" b="1" i="1" u="sng" baseline="0">
            <a:solidFill>
              <a:schemeClr val="dk1"/>
            </a:solidFill>
            <a:latin typeface="+mn-lt"/>
            <a:ea typeface="+mn-ea"/>
            <a:cs typeface="+mn-cs"/>
          </a:endParaRPr>
        </a:p>
        <a:p>
          <a:r>
            <a:rPr lang="en-US" sz="1100" b="1" i="1" u="sng" baseline="0">
              <a:solidFill>
                <a:schemeClr val="dk1"/>
              </a:solidFill>
              <a:latin typeface="+mn-lt"/>
              <a:ea typeface="+mn-ea"/>
              <a:cs typeface="+mn-cs"/>
            </a:rPr>
            <a:t>Seniro manager</a:t>
          </a:r>
          <a:endParaRPr lang="en-US" sz="1100" b="1" u="sng">
            <a:solidFill>
              <a:srgbClr val="0070C0"/>
            </a:solidFill>
          </a:endParaRPr>
        </a:p>
        <a:p>
          <a:endParaRPr lang="en-US" sz="1100">
            <a:solidFill>
              <a:srgbClr val="0070C0"/>
            </a:solidFill>
          </a:endParaRPr>
        </a:p>
        <a:p>
          <a:r>
            <a:rPr lang="en-US" sz="1100">
              <a:solidFill>
                <a:srgbClr val="0070C0"/>
              </a:solidFill>
            </a:rPr>
            <a:t>- What will happen if NI increased</a:t>
          </a:r>
          <a:r>
            <a:rPr lang="en-US" sz="1100" baseline="0">
              <a:solidFill>
                <a:srgbClr val="0070C0"/>
              </a:solidFill>
            </a:rPr>
            <a:t> to 66,000 and depreciation decreased to 10,000</a:t>
          </a:r>
        </a:p>
        <a:p>
          <a:endParaRPr lang="en-US" sz="1100" baseline="0">
            <a:solidFill>
              <a:srgbClr val="0070C0"/>
            </a:solidFill>
          </a:endParaRPr>
        </a:p>
        <a:p>
          <a:r>
            <a:rPr lang="en-US" sz="1100" baseline="0">
              <a:solidFill>
                <a:srgbClr val="0070C0"/>
              </a:solidFill>
            </a:rPr>
            <a:t>- What will happen if depreation decreased to 10,000 and the firm paid 30,000 dividends?</a:t>
          </a:r>
        </a:p>
        <a:p>
          <a:endParaRPr lang="en-US" sz="1100" baseline="0">
            <a:solidFill>
              <a:srgbClr val="0070C0"/>
            </a:solidFill>
          </a:endParaRPr>
        </a:p>
        <a:p>
          <a:r>
            <a:rPr lang="en-US" sz="1100" baseline="0">
              <a:solidFill>
                <a:srgbClr val="0070C0"/>
              </a:solidFill>
            </a:rPr>
            <a:t>- </a:t>
          </a:r>
          <a:r>
            <a:rPr lang="en-US" sz="1100" b="1" i="1" baseline="0">
              <a:solidFill>
                <a:srgbClr val="FF0000"/>
              </a:solidFill>
            </a:rPr>
            <a:t>You want to make sure in Seniro manager, the input is not a formula becasue it will be tranferred to a constant. </a:t>
          </a:r>
          <a:endParaRPr lang="en-US" sz="1100" b="1" i="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H20" sqref="H20"/>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heetPr>
  <dimension ref="B1:G14"/>
  <sheetViews>
    <sheetView workbookViewId="0">
      <selection activeCell="G22" sqref="G22"/>
    </sheetView>
  </sheetViews>
  <sheetFormatPr defaultRowHeight="15" outlineLevelRow="1" outlineLevelCol="1" x14ac:dyDescent="0.25"/>
  <cols>
    <col min="3" max="3" width="30.7109375" bestFit="1" customWidth="1"/>
    <col min="4" max="7" width="12.7109375" bestFit="1" customWidth="1" outlineLevel="1"/>
  </cols>
  <sheetData>
    <row r="1" spans="2:7" ht="15.75" thickBot="1" x14ac:dyDescent="0.3"/>
    <row r="2" spans="2:7" ht="15.75" x14ac:dyDescent="0.25">
      <c r="B2" s="112" t="s">
        <v>80</v>
      </c>
      <c r="C2" s="112"/>
      <c r="D2" s="117"/>
      <c r="E2" s="117"/>
      <c r="F2" s="117"/>
      <c r="G2" s="117"/>
    </row>
    <row r="3" spans="2:7" ht="15.75" collapsed="1" x14ac:dyDescent="0.25">
      <c r="B3" s="111"/>
      <c r="C3" s="111"/>
      <c r="D3" s="118" t="s">
        <v>82</v>
      </c>
      <c r="E3" s="118" t="s">
        <v>76</v>
      </c>
      <c r="F3" s="118" t="s">
        <v>78</v>
      </c>
      <c r="G3" s="118" t="s">
        <v>90</v>
      </c>
    </row>
    <row r="4" spans="2:7" ht="67.5" hidden="1" outlineLevel="1" x14ac:dyDescent="0.25">
      <c r="B4" s="114"/>
      <c r="C4" s="114"/>
      <c r="D4" s="109"/>
      <c r="E4" s="120" t="s">
        <v>77</v>
      </c>
      <c r="F4" s="120" t="s">
        <v>79</v>
      </c>
      <c r="G4" s="120" t="s">
        <v>79</v>
      </c>
    </row>
    <row r="5" spans="2:7" x14ac:dyDescent="0.25">
      <c r="B5" s="115" t="s">
        <v>81</v>
      </c>
      <c r="C5" s="115"/>
      <c r="D5" s="113"/>
      <c r="E5" s="113"/>
      <c r="F5" s="113"/>
      <c r="G5" s="113"/>
    </row>
    <row r="6" spans="2:7" outlineLevel="1" x14ac:dyDescent="0.25">
      <c r="B6" s="114"/>
      <c r="C6" s="114" t="s">
        <v>74</v>
      </c>
      <c r="D6" s="110">
        <v>44220</v>
      </c>
      <c r="E6" s="119">
        <v>44220</v>
      </c>
      <c r="F6" s="119">
        <v>66000</v>
      </c>
      <c r="G6" s="110">
        <v>44220</v>
      </c>
    </row>
    <row r="7" spans="2:7" outlineLevel="1" x14ac:dyDescent="0.25">
      <c r="B7" s="114"/>
      <c r="C7" s="114" t="s">
        <v>75</v>
      </c>
      <c r="D7" s="110">
        <v>20000</v>
      </c>
      <c r="E7" s="119">
        <v>20000</v>
      </c>
      <c r="F7" s="119">
        <v>10000</v>
      </c>
      <c r="G7" s="119">
        <v>10000</v>
      </c>
    </row>
    <row r="8" spans="2:7" outlineLevel="1" x14ac:dyDescent="0.25">
      <c r="B8" s="114"/>
      <c r="C8" s="114" t="s">
        <v>87</v>
      </c>
      <c r="D8" s="110">
        <v>-30000</v>
      </c>
      <c r="E8" s="110">
        <v>-30000</v>
      </c>
      <c r="F8" s="110">
        <v>-30000</v>
      </c>
      <c r="G8" s="119">
        <v>-30000</v>
      </c>
    </row>
    <row r="9" spans="2:7" x14ac:dyDescent="0.25">
      <c r="B9" s="115" t="s">
        <v>83</v>
      </c>
      <c r="C9" s="115"/>
      <c r="D9" s="113"/>
      <c r="E9" s="113"/>
      <c r="F9" s="113"/>
      <c r="G9" s="113"/>
    </row>
    <row r="10" spans="2:7" outlineLevel="1" x14ac:dyDescent="0.25">
      <c r="B10" s="114"/>
      <c r="C10" s="114" t="s">
        <v>88</v>
      </c>
      <c r="D10" s="110">
        <v>-13600</v>
      </c>
      <c r="E10" s="110">
        <v>-13600</v>
      </c>
      <c r="F10" s="110">
        <v>-1820</v>
      </c>
      <c r="G10" s="110">
        <v>-23600</v>
      </c>
    </row>
    <row r="11" spans="2:7" ht="15.75" outlineLevel="1" thickBot="1" x14ac:dyDescent="0.3">
      <c r="B11" s="116"/>
      <c r="C11" s="116" t="s">
        <v>89</v>
      </c>
      <c r="D11" s="121">
        <v>44000</v>
      </c>
      <c r="E11" s="121">
        <v>44000</v>
      </c>
      <c r="F11" s="121">
        <v>55780</v>
      </c>
      <c r="G11" s="121">
        <v>34000</v>
      </c>
    </row>
    <row r="12" spans="2:7" x14ac:dyDescent="0.25">
      <c r="B12" t="s">
        <v>84</v>
      </c>
    </row>
    <row r="13" spans="2:7" x14ac:dyDescent="0.25">
      <c r="B13" t="s">
        <v>85</v>
      </c>
    </row>
    <row r="14" spans="2:7" x14ac:dyDescent="0.25">
      <c r="B14" t="s">
        <v>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N25"/>
  <sheetViews>
    <sheetView workbookViewId="0">
      <selection activeCell="K18" sqref="K18"/>
    </sheetView>
  </sheetViews>
  <sheetFormatPr defaultRowHeight="15" x14ac:dyDescent="0.25"/>
  <cols>
    <col min="1" max="1" width="34" customWidth="1"/>
    <col min="2" max="2" width="10.85546875" customWidth="1"/>
    <col min="3" max="3" width="11.28515625" customWidth="1"/>
    <col min="4" max="4" width="9.140625" customWidth="1"/>
    <col min="11" max="11" width="28.28515625" bestFit="1" customWidth="1"/>
    <col min="12" max="12" width="9.42578125" bestFit="1" customWidth="1"/>
  </cols>
  <sheetData>
    <row r="1" spans="1:14" x14ac:dyDescent="0.25">
      <c r="A1" s="52" t="str">
        <f>'2 Income Statement'!I1</f>
        <v>Elvis Products International</v>
      </c>
      <c r="B1" s="2"/>
      <c r="C1" s="2"/>
    </row>
    <row r="2" spans="1:14" x14ac:dyDescent="0.25">
      <c r="A2" s="52" t="s">
        <v>34</v>
      </c>
      <c r="B2" s="2"/>
      <c r="C2" s="2"/>
    </row>
    <row r="3" spans="1:14" ht="15.75" thickBot="1" x14ac:dyDescent="0.3">
      <c r="A3" s="53" t="str">
        <f>'2 Income Statement'!I3&amp;" ($ in 000's)"</f>
        <v>For the Year Ended Dec. 31, 2009 ($ in 000's)</v>
      </c>
      <c r="B3" s="8"/>
      <c r="C3" s="8"/>
    </row>
    <row r="4" spans="1:14" x14ac:dyDescent="0.25">
      <c r="A4" s="24" t="s">
        <v>35</v>
      </c>
      <c r="B4" s="24"/>
      <c r="C4" s="24"/>
    </row>
    <row r="5" spans="1:14" x14ac:dyDescent="0.25">
      <c r="A5" t="s">
        <v>11</v>
      </c>
      <c r="B5" s="98">
        <f>IF(K9=1,L10,IF(K9=2,L11,L12))</f>
        <v>44220</v>
      </c>
      <c r="C5" s="34"/>
    </row>
    <row r="6" spans="1:14" x14ac:dyDescent="0.25">
      <c r="A6" t="s">
        <v>7</v>
      </c>
      <c r="B6" s="98">
        <f>IF(K9=1,M10,IF(K9=2,M11,M12))</f>
        <v>20000</v>
      </c>
    </row>
    <row r="7" spans="1:14" x14ac:dyDescent="0.25">
      <c r="A7" t="s">
        <v>36</v>
      </c>
      <c r="B7" s="34">
        <f>'5 Balance Sheet'!J6-'5 Balance Sheet'!I6</f>
        <v>-50800</v>
      </c>
      <c r="C7" s="34"/>
    </row>
    <row r="8" spans="1:14" x14ac:dyDescent="0.25">
      <c r="A8" t="s">
        <v>37</v>
      </c>
      <c r="B8" s="34">
        <f>'5 Balance Sheet'!J7-'5 Balance Sheet'!I7</f>
        <v>-120800</v>
      </c>
      <c r="C8" s="34"/>
    </row>
    <row r="9" spans="1:14" x14ac:dyDescent="0.25">
      <c r="A9" t="s">
        <v>38</v>
      </c>
      <c r="B9" s="34">
        <f>'5 Balance Sheet'!I14-'5 Balance Sheet'!J14</f>
        <v>29600</v>
      </c>
      <c r="C9" s="34"/>
      <c r="K9" s="105">
        <v>1</v>
      </c>
      <c r="L9" s="105" t="s">
        <v>68</v>
      </c>
      <c r="M9" s="105" t="s">
        <v>72</v>
      </c>
      <c r="N9" s="105" t="s">
        <v>70</v>
      </c>
    </row>
    <row r="10" spans="1:14" x14ac:dyDescent="0.25">
      <c r="A10" t="s">
        <v>40</v>
      </c>
      <c r="B10" s="34">
        <f>'5 Balance Sheet'!I16-'5 Balance Sheet'!J16</f>
        <v>4000</v>
      </c>
      <c r="C10" s="34"/>
      <c r="K10" s="6" t="s">
        <v>69</v>
      </c>
      <c r="L10" s="106">
        <v>44220</v>
      </c>
      <c r="M10" s="106">
        <v>20000</v>
      </c>
      <c r="N10" s="106">
        <v>-22000</v>
      </c>
    </row>
    <row r="11" spans="1:14" ht="14.25" customHeight="1" x14ac:dyDescent="0.25">
      <c r="A11" s="6" t="s">
        <v>41</v>
      </c>
      <c r="B11" s="54"/>
      <c r="C11" s="54">
        <f>SUM(B5:B10)</f>
        <v>-73780</v>
      </c>
      <c r="K11" s="6" t="s">
        <v>71</v>
      </c>
      <c r="L11" s="106">
        <v>66000</v>
      </c>
      <c r="M11" s="106">
        <v>10000</v>
      </c>
      <c r="N11" s="106">
        <v>-22000</v>
      </c>
    </row>
    <row r="12" spans="1:14" ht="14.25" customHeight="1" x14ac:dyDescent="0.25">
      <c r="A12" s="24" t="s">
        <v>42</v>
      </c>
      <c r="B12" s="31"/>
      <c r="C12" s="31"/>
      <c r="K12" s="6" t="s">
        <v>73</v>
      </c>
      <c r="L12" s="106">
        <v>44220</v>
      </c>
      <c r="M12" s="106">
        <v>10000</v>
      </c>
      <c r="N12" s="106">
        <v>-30000</v>
      </c>
    </row>
    <row r="13" spans="1:14" ht="14.25" customHeight="1" x14ac:dyDescent="0.25">
      <c r="A13" t="s">
        <v>43</v>
      </c>
      <c r="B13" s="34">
        <f>'5 Balance Sheet'!J9-'5 Balance Sheet'!I9</f>
        <v>-36000</v>
      </c>
      <c r="C13" s="34"/>
      <c r="K13" s="6" t="str">
        <f>A21</f>
        <v>Net Change in Cash Balance</v>
      </c>
      <c r="L13" s="122">
        <f>C21</f>
        <v>-5600</v>
      </c>
    </row>
    <row r="14" spans="1:14" ht="14.25" customHeight="1" x14ac:dyDescent="0.25">
      <c r="A14" s="6" t="s">
        <v>44</v>
      </c>
      <c r="B14" s="54"/>
      <c r="C14" s="54">
        <f>B13</f>
        <v>-36000</v>
      </c>
      <c r="K14" s="6" t="str">
        <f>A25</f>
        <v>Cash balance at 2009</v>
      </c>
      <c r="L14" s="122">
        <f>C25</f>
        <v>52000</v>
      </c>
    </row>
    <row r="15" spans="1:14" ht="14.25" customHeight="1" x14ac:dyDescent="0.25">
      <c r="A15" s="24" t="s">
        <v>45</v>
      </c>
      <c r="B15" s="31"/>
      <c r="C15" s="31"/>
    </row>
    <row r="16" spans="1:14" ht="14.25" customHeight="1" x14ac:dyDescent="0.25">
      <c r="A16" t="s">
        <v>39</v>
      </c>
      <c r="B16" s="34">
        <f>'5 Balance Sheet'!I15-'5 Balance Sheet'!J15</f>
        <v>25000</v>
      </c>
      <c r="C16" s="34"/>
    </row>
    <row r="17" spans="1:11" ht="14.25" customHeight="1" x14ac:dyDescent="0.25">
      <c r="A17" t="s">
        <v>46</v>
      </c>
      <c r="B17" s="34">
        <f>'5 Balance Sheet'!I18-'5 Balance Sheet'!J18</f>
        <v>101180</v>
      </c>
      <c r="C17" s="34"/>
      <c r="K17" s="5"/>
    </row>
    <row r="18" spans="1:11" ht="14.25" customHeight="1" x14ac:dyDescent="0.25">
      <c r="A18" t="s">
        <v>54</v>
      </c>
      <c r="B18" s="34">
        <f>'5 Balance Sheet'!I20-'5 Balance Sheet'!J20</f>
        <v>0</v>
      </c>
      <c r="C18" s="34"/>
    </row>
    <row r="19" spans="1:11" ht="14.25" customHeight="1" x14ac:dyDescent="0.25">
      <c r="A19" t="s">
        <v>47</v>
      </c>
      <c r="B19" s="98">
        <f>IF(K9=1,N10,IF(K9=2,N11,N12))</f>
        <v>-22000</v>
      </c>
      <c r="C19" s="34"/>
    </row>
    <row r="20" spans="1:11" ht="14.25" customHeight="1" collapsed="1" x14ac:dyDescent="0.25">
      <c r="A20" s="6" t="s">
        <v>48</v>
      </c>
      <c r="B20" s="54"/>
      <c r="C20" s="54">
        <f>SUM(B16:B19)</f>
        <v>104180</v>
      </c>
    </row>
    <row r="21" spans="1:11" ht="15.75" thickBot="1" x14ac:dyDescent="0.3">
      <c r="A21" s="7" t="s">
        <v>49</v>
      </c>
      <c r="B21" s="47"/>
      <c r="C21" s="55">
        <f>SUM(C11:C20)</f>
        <v>-5600</v>
      </c>
      <c r="D21" s="9"/>
    </row>
    <row r="22" spans="1:11" ht="15.75" thickTop="1" x14ac:dyDescent="0.25"/>
    <row r="23" spans="1:11" x14ac:dyDescent="0.25">
      <c r="A23" s="6" t="s">
        <v>66</v>
      </c>
      <c r="C23" s="36">
        <f>'5 Balance Sheet'!J5</f>
        <v>57600</v>
      </c>
    </row>
    <row r="24" spans="1:11" ht="15.75" thickBot="1" x14ac:dyDescent="0.3">
      <c r="A24" s="102" t="str">
        <f>"+ Net Change in Cash balance"</f>
        <v>+ Net Change in Cash balance</v>
      </c>
      <c r="C24" s="103">
        <f>C21</f>
        <v>-5600</v>
      </c>
    </row>
    <row r="25" spans="1:11" x14ac:dyDescent="0.25">
      <c r="A25" s="6" t="s">
        <v>67</v>
      </c>
      <c r="C25" s="104">
        <f>SUM(C23:C24)</f>
        <v>52000</v>
      </c>
    </row>
  </sheetData>
  <printOptions gridLines="1" gridLinesSet="0"/>
  <pageMargins left="0.25" right="0.2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7" r:id="rId4" name="Drop Down 3">
              <controlPr defaultSize="0" autoLine="0" autoPict="0">
                <anchor moveWithCells="1">
                  <from>
                    <xdr:col>10</xdr:col>
                    <xdr:colOff>838200</xdr:colOff>
                    <xdr:row>14</xdr:row>
                    <xdr:rowOff>0</xdr:rowOff>
                  </from>
                  <to>
                    <xdr:col>11</xdr:col>
                    <xdr:colOff>438150</xdr:colOff>
                    <xdr:row>15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1"/>
  <sheetViews>
    <sheetView workbookViewId="0">
      <selection activeCell="E12" sqref="E12"/>
    </sheetView>
  </sheetViews>
  <sheetFormatPr defaultRowHeight="15" x14ac:dyDescent="0.25"/>
  <cols>
    <col min="1" max="1" width="28.28515625" customWidth="1"/>
    <col min="2" max="2" width="10.28515625" bestFit="1" customWidth="1"/>
    <col min="3" max="4" width="9.7109375" bestFit="1" customWidth="1"/>
    <col min="5" max="5" width="16.5703125" bestFit="1" customWidth="1"/>
    <col min="9" max="9" width="24.28515625" bestFit="1" customWidth="1"/>
    <col min="10" max="10" width="10.7109375" customWidth="1"/>
    <col min="11" max="11" width="10.85546875" customWidth="1"/>
  </cols>
  <sheetData>
    <row r="1" spans="1:13" x14ac:dyDescent="0.25">
      <c r="A1" s="25" t="s">
        <v>0</v>
      </c>
      <c r="B1" s="15"/>
      <c r="C1" s="15"/>
      <c r="I1" s="25" t="s">
        <v>0</v>
      </c>
      <c r="J1" s="15"/>
      <c r="K1" s="15"/>
    </row>
    <row r="2" spans="1:13" x14ac:dyDescent="0.25">
      <c r="A2" s="25" t="s">
        <v>1</v>
      </c>
      <c r="B2" s="15"/>
      <c r="C2" s="15"/>
      <c r="I2" s="25" t="s">
        <v>1</v>
      </c>
      <c r="J2" s="15"/>
      <c r="K2" s="15"/>
    </row>
    <row r="3" spans="1:13" ht="15.75" thickBot="1" x14ac:dyDescent="0.3">
      <c r="A3" s="52" t="str">
        <f>"For the Year Ended Dec. 31, "&amp;TEXT(B4,"#000")</f>
        <v>For the Year Ended Dec. 31, 2009</v>
      </c>
      <c r="B3" s="15"/>
      <c r="C3" s="15"/>
      <c r="I3" s="52" t="str">
        <f>"For the Year Ended Dec. 31, "&amp;TEXT(J4,"#000")</f>
        <v>For the Year Ended Dec. 31, 2009</v>
      </c>
      <c r="J3" s="15"/>
      <c r="K3" s="15"/>
    </row>
    <row r="4" spans="1:13" ht="15.75" customHeight="1" x14ac:dyDescent="0.25">
      <c r="A4" s="62"/>
      <c r="B4" s="63">
        <v>2009</v>
      </c>
      <c r="C4" s="123">
        <f>B4-1</f>
        <v>2008</v>
      </c>
      <c r="I4" s="62"/>
      <c r="J4" s="63">
        <v>2009</v>
      </c>
      <c r="K4" s="63">
        <f>J4-1</f>
        <v>2008</v>
      </c>
    </row>
    <row r="5" spans="1:13" ht="15.75" customHeight="1" x14ac:dyDescent="0.25">
      <c r="A5" s="16" t="s">
        <v>2</v>
      </c>
      <c r="B5" s="33">
        <v>3850000</v>
      </c>
      <c r="C5" s="33">
        <v>3432000</v>
      </c>
      <c r="D5" s="74"/>
      <c r="E5" s="73"/>
      <c r="I5" s="16" t="s">
        <v>2</v>
      </c>
      <c r="J5" s="33">
        <v>3850000</v>
      </c>
      <c r="K5" s="33">
        <v>3432000</v>
      </c>
      <c r="M5" s="26"/>
    </row>
    <row r="6" spans="1:13" ht="15.75" customHeight="1" x14ac:dyDescent="0.25">
      <c r="A6" s="16" t="s">
        <v>3</v>
      </c>
      <c r="B6" s="64">
        <v>3250000</v>
      </c>
      <c r="C6" s="64">
        <v>2864000</v>
      </c>
      <c r="D6" s="70"/>
      <c r="I6" s="16" t="s">
        <v>3</v>
      </c>
      <c r="J6" s="64">
        <v>3250000</v>
      </c>
      <c r="K6" s="64">
        <v>2864000</v>
      </c>
    </row>
    <row r="7" spans="1:13" ht="15.75" customHeight="1" x14ac:dyDescent="0.25">
      <c r="A7" s="17" t="s">
        <v>4</v>
      </c>
      <c r="B7" s="67"/>
      <c r="C7" s="67"/>
      <c r="D7" s="71"/>
      <c r="I7" s="17" t="s">
        <v>4</v>
      </c>
      <c r="J7" s="65">
        <f>J5-J6</f>
        <v>600000</v>
      </c>
      <c r="K7" s="65">
        <f>K5-K6</f>
        <v>568000</v>
      </c>
    </row>
    <row r="8" spans="1:13" ht="15.75" customHeight="1" x14ac:dyDescent="0.25">
      <c r="A8" s="16" t="s">
        <v>5</v>
      </c>
      <c r="B8" s="33">
        <v>330300</v>
      </c>
      <c r="C8" s="33">
        <v>240000</v>
      </c>
      <c r="D8" s="70"/>
      <c r="I8" s="16" t="s">
        <v>5</v>
      </c>
      <c r="J8" s="33">
        <v>330300</v>
      </c>
      <c r="K8" s="33">
        <v>240000</v>
      </c>
    </row>
    <row r="9" spans="1:13" ht="15.75" customHeight="1" x14ac:dyDescent="0.25">
      <c r="A9" s="16" t="s">
        <v>6</v>
      </c>
      <c r="B9" s="33">
        <v>100000</v>
      </c>
      <c r="C9" s="33">
        <v>100000</v>
      </c>
      <c r="D9" s="70"/>
      <c r="I9" s="16" t="s">
        <v>6</v>
      </c>
      <c r="J9" s="33">
        <v>100000</v>
      </c>
      <c r="K9" s="33">
        <v>100000</v>
      </c>
      <c r="L9" s="34"/>
    </row>
    <row r="10" spans="1:13" ht="15.75" customHeight="1" x14ac:dyDescent="0.25">
      <c r="A10" s="16" t="s">
        <v>7</v>
      </c>
      <c r="B10" s="64">
        <v>20000</v>
      </c>
      <c r="C10" s="64">
        <v>18900</v>
      </c>
      <c r="D10" s="70"/>
      <c r="I10" s="16" t="s">
        <v>7</v>
      </c>
      <c r="J10" s="64">
        <v>20000</v>
      </c>
      <c r="K10" s="64">
        <v>18900</v>
      </c>
    </row>
    <row r="11" spans="1:13" ht="15.75" customHeight="1" x14ac:dyDescent="0.25">
      <c r="A11" s="17" t="s">
        <v>8</v>
      </c>
      <c r="B11" s="67"/>
      <c r="C11" s="67"/>
      <c r="D11" s="71"/>
      <c r="I11" s="17" t="s">
        <v>8</v>
      </c>
      <c r="J11" s="65">
        <f>J7-SUM(J8:J10)</f>
        <v>149700</v>
      </c>
      <c r="K11" s="65">
        <f>K7-SUM(K8:K10)</f>
        <v>209100</v>
      </c>
    </row>
    <row r="12" spans="1:13" ht="15.75" customHeight="1" x14ac:dyDescent="0.25">
      <c r="A12" s="16" t="s">
        <v>9</v>
      </c>
      <c r="B12" s="64">
        <v>76000</v>
      </c>
      <c r="C12" s="64">
        <v>62500</v>
      </c>
      <c r="D12" s="70"/>
      <c r="I12" s="16" t="s">
        <v>9</v>
      </c>
      <c r="J12" s="64">
        <v>76000</v>
      </c>
      <c r="K12" s="64">
        <v>62500</v>
      </c>
    </row>
    <row r="13" spans="1:13" ht="15.75" customHeight="1" x14ac:dyDescent="0.25">
      <c r="A13" s="17" t="s">
        <v>10</v>
      </c>
      <c r="B13" s="67"/>
      <c r="C13" s="67"/>
      <c r="D13" s="71"/>
      <c r="I13" s="17" t="s">
        <v>10</v>
      </c>
      <c r="J13" s="65">
        <f>J11-J12</f>
        <v>73700</v>
      </c>
      <c r="K13" s="65">
        <f>K11-K12</f>
        <v>146600</v>
      </c>
    </row>
    <row r="14" spans="1:13" ht="15.75" customHeight="1" x14ac:dyDescent="0.25">
      <c r="A14" s="16" t="s">
        <v>52</v>
      </c>
      <c r="B14" s="68"/>
      <c r="C14" s="68"/>
      <c r="D14" s="70"/>
      <c r="I14" s="16" t="s">
        <v>52</v>
      </c>
      <c r="J14" s="64">
        <f>J13*$J18</f>
        <v>29480</v>
      </c>
      <c r="K14" s="64">
        <f>K13*$J18</f>
        <v>58640</v>
      </c>
    </row>
    <row r="15" spans="1:13" ht="15.75" thickBot="1" x14ac:dyDescent="0.3">
      <c r="A15" s="17" t="s">
        <v>11</v>
      </c>
      <c r="B15" s="69"/>
      <c r="C15" s="69"/>
      <c r="D15" s="71"/>
      <c r="I15" s="17" t="s">
        <v>11</v>
      </c>
      <c r="J15" s="66">
        <f>J13-J14</f>
        <v>44220</v>
      </c>
      <c r="K15" s="66">
        <f>K13-K14</f>
        <v>87960</v>
      </c>
    </row>
    <row r="16" spans="1:13" ht="15.75" thickTop="1" x14ac:dyDescent="0.25"/>
    <row r="17" spans="1:10" x14ac:dyDescent="0.25">
      <c r="A17" t="s">
        <v>51</v>
      </c>
      <c r="I17" t="s">
        <v>51</v>
      </c>
    </row>
    <row r="18" spans="1:10" x14ac:dyDescent="0.25">
      <c r="A18" t="s">
        <v>50</v>
      </c>
      <c r="B18" s="32">
        <v>0.4</v>
      </c>
      <c r="C18" s="32">
        <v>0.4</v>
      </c>
      <c r="I18" t="s">
        <v>50</v>
      </c>
      <c r="J18" s="32">
        <v>0.4</v>
      </c>
    </row>
    <row r="20" spans="1:10" x14ac:dyDescent="0.25">
      <c r="A20" s="72"/>
    </row>
    <row r="21" spans="1:10" x14ac:dyDescent="0.25">
      <c r="A21" s="5"/>
    </row>
  </sheetData>
  <phoneticPr fontId="14" type="noConversion"/>
  <printOptions gridLines="1" gridLinesSet="0"/>
  <pageMargins left="0.25" right="0.2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heetViews>
  <sheetFormatPr defaultRowHeight="15" x14ac:dyDescent="0.25"/>
  <cols>
    <col min="1" max="1" width="24.28515625" bestFit="1" customWidth="1"/>
    <col min="2" max="2" width="17.140625" customWidth="1"/>
    <col min="3" max="3" width="14.42578125" customWidth="1"/>
    <col min="9" max="9" width="24.28515625" customWidth="1"/>
    <col min="10" max="11" width="12.7109375" customWidth="1"/>
  </cols>
  <sheetData>
    <row r="1" spans="1:13" x14ac:dyDescent="0.25">
      <c r="A1" s="25" t="str">
        <f>'2 Income Statement'!A1</f>
        <v>Elvis Products International</v>
      </c>
      <c r="B1" s="15"/>
      <c r="C1" s="15"/>
      <c r="I1" s="25" t="s">
        <v>0</v>
      </c>
      <c r="J1" s="15"/>
      <c r="K1" s="15"/>
    </row>
    <row r="2" spans="1:13" x14ac:dyDescent="0.25">
      <c r="A2" s="25" t="str">
        <f>'2 Income Statement'!A2</f>
        <v>Income Statement</v>
      </c>
      <c r="B2" s="15"/>
      <c r="C2" s="15"/>
      <c r="I2" s="25" t="s">
        <v>1</v>
      </c>
      <c r="J2" s="15"/>
      <c r="K2" s="15"/>
    </row>
    <row r="3" spans="1:13" ht="15.75" thickBot="1" x14ac:dyDescent="0.3">
      <c r="A3" s="52" t="str">
        <f>'2 Income Statement'!A3</f>
        <v>For the Year Ended Dec. 31, 2009</v>
      </c>
      <c r="B3" s="15"/>
      <c r="C3" s="15"/>
      <c r="I3" s="52" t="str">
        <f>"For the Year Ended Dec. 31, "&amp;TEXT(J4,"#000")&amp;" ($ in 000's)"</f>
        <v>For the Year Ended Dec. 31, 2009 ($ in 000's)</v>
      </c>
      <c r="J3" s="15"/>
      <c r="K3" s="15"/>
    </row>
    <row r="4" spans="1:13" ht="15.75" customHeight="1" x14ac:dyDescent="0.25">
      <c r="A4" s="62"/>
      <c r="B4" s="63"/>
      <c r="C4" s="123"/>
      <c r="I4" s="20"/>
      <c r="J4" s="21">
        <f>'2 Income Statement'!J4</f>
        <v>2009</v>
      </c>
      <c r="K4" s="21">
        <f>J4-1</f>
        <v>2008</v>
      </c>
    </row>
    <row r="5" spans="1:13" ht="15.75" customHeight="1" x14ac:dyDescent="0.25">
      <c r="A5" s="16" t="str">
        <f>'2 Income Statement'!A5</f>
        <v>Sales</v>
      </c>
      <c r="B5" s="124"/>
      <c r="C5" s="124"/>
      <c r="G5" s="34"/>
      <c r="I5" s="16" t="s">
        <v>2</v>
      </c>
      <c r="J5" s="48">
        <f>'2 Income Statement'!J5</f>
        <v>3850000</v>
      </c>
      <c r="K5" s="48">
        <f>'2 Income Statement'!K5</f>
        <v>3432000</v>
      </c>
      <c r="M5" s="26"/>
    </row>
    <row r="6" spans="1:13" ht="15.75" customHeight="1" x14ac:dyDescent="0.25">
      <c r="A6" s="16" t="str">
        <f>'2 Income Statement'!A6</f>
        <v>Cost of Goods Sold</v>
      </c>
      <c r="B6" s="125"/>
      <c r="C6" s="125"/>
      <c r="I6" s="16" t="s">
        <v>3</v>
      </c>
      <c r="J6" s="49">
        <f>'2 Income Statement'!J6</f>
        <v>3250000</v>
      </c>
      <c r="K6" s="49">
        <f>'2 Income Statement'!K6</f>
        <v>2864000</v>
      </c>
    </row>
    <row r="7" spans="1:13" ht="15.75" customHeight="1" x14ac:dyDescent="0.25">
      <c r="A7" s="17" t="str">
        <f>'2 Income Statement'!A7</f>
        <v>Gross Profit</v>
      </c>
      <c r="B7" s="126"/>
      <c r="C7" s="126"/>
      <c r="I7" s="17" t="s">
        <v>4</v>
      </c>
      <c r="J7" s="50">
        <f>'2 Income Statement'!J7</f>
        <v>600000</v>
      </c>
      <c r="K7" s="50">
        <f>'2 Income Statement'!K7</f>
        <v>568000</v>
      </c>
    </row>
    <row r="8" spans="1:13" ht="15.75" customHeight="1" x14ac:dyDescent="0.25">
      <c r="A8" s="16" t="str">
        <f>'2 Income Statement'!A8</f>
        <v>Selling and G&amp;A Expenses</v>
      </c>
      <c r="B8" s="124"/>
      <c r="C8" s="124"/>
      <c r="I8" s="16" t="s">
        <v>5</v>
      </c>
      <c r="J8" s="48">
        <f>'2 Income Statement'!J8</f>
        <v>330300</v>
      </c>
      <c r="K8" s="48">
        <f>'2 Income Statement'!K8</f>
        <v>240000</v>
      </c>
    </row>
    <row r="9" spans="1:13" ht="15.75" customHeight="1" x14ac:dyDescent="0.25">
      <c r="A9" s="16" t="str">
        <f>'2 Income Statement'!A9</f>
        <v>Fixed Expenses</v>
      </c>
      <c r="B9" s="124"/>
      <c r="C9" s="124"/>
      <c r="I9" s="16" t="s">
        <v>6</v>
      </c>
      <c r="J9" s="48">
        <f>'2 Income Statement'!J9</f>
        <v>100000</v>
      </c>
      <c r="K9" s="48">
        <f>'2 Income Statement'!K9</f>
        <v>100000</v>
      </c>
      <c r="L9" s="34"/>
    </row>
    <row r="10" spans="1:13" ht="15.75" customHeight="1" x14ac:dyDescent="0.25">
      <c r="A10" s="16" t="str">
        <f>'2 Income Statement'!A10</f>
        <v>Depreciation Expense</v>
      </c>
      <c r="B10" s="125"/>
      <c r="C10" s="125"/>
      <c r="I10" s="16" t="s">
        <v>7</v>
      </c>
      <c r="J10" s="49">
        <f>'2 Income Statement'!J10</f>
        <v>20000</v>
      </c>
      <c r="K10" s="49">
        <f>'2 Income Statement'!K10</f>
        <v>18900</v>
      </c>
    </row>
    <row r="11" spans="1:13" ht="15.75" customHeight="1" x14ac:dyDescent="0.25">
      <c r="A11" s="17" t="str">
        <f>'2 Income Statement'!A11</f>
        <v>EBIT</v>
      </c>
      <c r="B11" s="126"/>
      <c r="C11" s="126"/>
      <c r="I11" s="17" t="s">
        <v>8</v>
      </c>
      <c r="J11" s="50">
        <f>'2 Income Statement'!J11</f>
        <v>149700</v>
      </c>
      <c r="K11" s="50">
        <f>'2 Income Statement'!K11</f>
        <v>209100</v>
      </c>
    </row>
    <row r="12" spans="1:13" ht="15.75" customHeight="1" x14ac:dyDescent="0.25">
      <c r="A12" s="16" t="str">
        <f>'2 Income Statement'!A12</f>
        <v>Interest Expense</v>
      </c>
      <c r="B12" s="125"/>
      <c r="C12" s="125"/>
      <c r="I12" s="16" t="s">
        <v>9</v>
      </c>
      <c r="J12" s="49">
        <f>'2 Income Statement'!J12</f>
        <v>76000</v>
      </c>
      <c r="K12" s="49">
        <f>'2 Income Statement'!K12</f>
        <v>62500</v>
      </c>
    </row>
    <row r="13" spans="1:13" ht="15.75" customHeight="1" x14ac:dyDescent="0.25">
      <c r="A13" s="17" t="str">
        <f>'2 Income Statement'!A13</f>
        <v>Earnings Before Taxes</v>
      </c>
      <c r="B13" s="126"/>
      <c r="C13" s="126"/>
      <c r="I13" s="17" t="s">
        <v>10</v>
      </c>
      <c r="J13" s="50">
        <f>'2 Income Statement'!J13</f>
        <v>73700</v>
      </c>
      <c r="K13" s="50">
        <f>'2 Income Statement'!K13</f>
        <v>146600</v>
      </c>
    </row>
    <row r="14" spans="1:13" ht="15.75" customHeight="1" x14ac:dyDescent="0.25">
      <c r="A14" s="16" t="str">
        <f>'2 Income Statement'!A14</f>
        <v>Taxes</v>
      </c>
      <c r="B14" s="127"/>
      <c r="C14" s="127"/>
      <c r="I14" s="16" t="s">
        <v>52</v>
      </c>
      <c r="J14" s="49">
        <f>'2 Income Statement'!J14</f>
        <v>29480</v>
      </c>
      <c r="K14" s="49">
        <f>'2 Income Statement'!K14</f>
        <v>58640</v>
      </c>
    </row>
    <row r="15" spans="1:13" ht="15.75" thickBot="1" x14ac:dyDescent="0.3">
      <c r="A15" s="17" t="str">
        <f>'2 Income Statement'!A15</f>
        <v>Net Income</v>
      </c>
      <c r="B15" s="128"/>
      <c r="C15" s="128"/>
      <c r="I15" s="17" t="s">
        <v>11</v>
      </c>
      <c r="J15" s="51">
        <f>'2 Income Statement'!J15</f>
        <v>44220</v>
      </c>
      <c r="K15" s="51">
        <f>'2 Income Statement'!K15</f>
        <v>87960</v>
      </c>
    </row>
    <row r="16" spans="1:13" ht="15.75" thickTop="1" x14ac:dyDescent="0.25"/>
    <row r="17" spans="1:10" x14ac:dyDescent="0.25">
      <c r="A17" t="str">
        <f>'2 Income Statement'!A17</f>
        <v>Notes:</v>
      </c>
      <c r="I17" t="s">
        <v>51</v>
      </c>
    </row>
    <row r="18" spans="1:10" x14ac:dyDescent="0.25">
      <c r="A18" t="str">
        <f>'2 Income Statement'!A18</f>
        <v>Tax Rate</v>
      </c>
      <c r="B18" s="32">
        <f>'2 Income Statement'!B18</f>
        <v>0.4</v>
      </c>
      <c r="C18" s="32">
        <f>'2 Income Statement'!C18</f>
        <v>0.4</v>
      </c>
      <c r="I18" t="s">
        <v>50</v>
      </c>
      <c r="J18" s="32">
        <f>'2 Income Statement'!J18</f>
        <v>0.4</v>
      </c>
    </row>
    <row r="20" spans="1:10" x14ac:dyDescent="0.25">
      <c r="A20" s="72"/>
    </row>
    <row r="21" spans="1:10" x14ac:dyDescent="0.25">
      <c r="A21" s="72"/>
    </row>
  </sheetData>
  <phoneticPr fontId="14" type="noConversion"/>
  <printOptions gridLines="1" gridLinesSet="0"/>
  <pageMargins left="0.25" right="0.2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1"/>
  <sheetViews>
    <sheetView workbookViewId="0"/>
  </sheetViews>
  <sheetFormatPr defaultRowHeight="15" x14ac:dyDescent="0.25"/>
  <cols>
    <col min="1" max="1" width="24.28515625" bestFit="1" customWidth="1"/>
    <col min="2" max="2" width="10.7109375" customWidth="1"/>
    <col min="3" max="3" width="10.85546875" customWidth="1"/>
    <col min="11" max="11" width="24.42578125" customWidth="1"/>
    <col min="12" max="13" width="12.7109375" customWidth="1"/>
  </cols>
  <sheetData>
    <row r="1" spans="1:13" x14ac:dyDescent="0.25">
      <c r="A1" s="25" t="s">
        <v>0</v>
      </c>
      <c r="B1" s="15"/>
      <c r="C1" s="15"/>
      <c r="K1" s="25" t="s">
        <v>0</v>
      </c>
      <c r="L1" s="25"/>
      <c r="M1" s="15"/>
    </row>
    <row r="2" spans="1:13" x14ac:dyDescent="0.25">
      <c r="A2" s="25" t="s">
        <v>1</v>
      </c>
      <c r="B2" s="15"/>
      <c r="C2" s="15"/>
      <c r="K2" s="25" t="s">
        <v>53</v>
      </c>
      <c r="L2" s="25"/>
      <c r="M2" s="15"/>
    </row>
    <row r="3" spans="1:13" ht="15.75" thickBot="1" x14ac:dyDescent="0.3">
      <c r="A3" s="52" t="str">
        <f>"For the Year Ended Dec. 31, "&amp;TEXT(B4,"#000")</f>
        <v>For the Year Ended Dec. 31, 2009</v>
      </c>
      <c r="B3" s="15"/>
      <c r="C3" s="15"/>
      <c r="K3" s="25" t="str">
        <f>'2 Income Statement'!I3</f>
        <v>For the Year Ended Dec. 31, 2009</v>
      </c>
      <c r="L3" s="25"/>
      <c r="M3" s="15"/>
    </row>
    <row r="4" spans="1:13" ht="15.75" customHeight="1" x14ac:dyDescent="0.25">
      <c r="A4" s="132"/>
      <c r="B4" s="135">
        <v>2009</v>
      </c>
      <c r="C4" s="136">
        <f>B4-1</f>
        <v>2008</v>
      </c>
      <c r="K4" s="20"/>
      <c r="L4" s="37">
        <f>'2 Income Statement'!J4</f>
        <v>2009</v>
      </c>
      <c r="M4" s="38">
        <f>L4-1</f>
        <v>2008</v>
      </c>
    </row>
    <row r="5" spans="1:13" ht="15.75" customHeight="1" x14ac:dyDescent="0.25">
      <c r="A5" s="133" t="s">
        <v>2</v>
      </c>
      <c r="B5" s="77"/>
      <c r="C5" s="77"/>
      <c r="K5" s="16" t="s">
        <v>2</v>
      </c>
      <c r="L5" s="12">
        <f>'2 Income Statement'!J5/'2 Income Statement'!J$5</f>
        <v>1</v>
      </c>
      <c r="M5" s="12">
        <f>'2 Income Statement'!K5/'2 Income Statement'!K$5</f>
        <v>1</v>
      </c>
    </row>
    <row r="6" spans="1:13" ht="15.75" customHeight="1" x14ac:dyDescent="0.25">
      <c r="A6" s="133" t="s">
        <v>3</v>
      </c>
      <c r="B6" s="130"/>
      <c r="C6" s="130"/>
      <c r="K6" s="16" t="s">
        <v>3</v>
      </c>
      <c r="L6" s="13">
        <f>'2 Income Statement'!J6/'2 Income Statement'!J$5</f>
        <v>0.8441558441558441</v>
      </c>
      <c r="M6" s="13">
        <f>'2 Income Statement'!K6/'2 Income Statement'!K$5</f>
        <v>0.83449883449883455</v>
      </c>
    </row>
    <row r="7" spans="1:13" ht="15.75" customHeight="1" x14ac:dyDescent="0.25">
      <c r="A7" s="134" t="s">
        <v>4</v>
      </c>
      <c r="B7" s="129"/>
      <c r="C7" s="129"/>
      <c r="K7" s="76" t="s">
        <v>4</v>
      </c>
      <c r="L7" s="18">
        <f>'2 Income Statement'!J7/'2 Income Statement'!J$5</f>
        <v>0.15584415584415584</v>
      </c>
      <c r="M7" s="18">
        <f>'2 Income Statement'!K7/'2 Income Statement'!K$5</f>
        <v>0.1655011655011655</v>
      </c>
    </row>
    <row r="8" spans="1:13" ht="15.75" customHeight="1" x14ac:dyDescent="0.25">
      <c r="A8" s="133" t="s">
        <v>5</v>
      </c>
      <c r="B8" s="77"/>
      <c r="C8" s="77"/>
      <c r="K8" s="16" t="s">
        <v>5</v>
      </c>
      <c r="L8" s="12">
        <f>'2 Income Statement'!J8/'2 Income Statement'!J$5</f>
        <v>8.5792207792207795E-2</v>
      </c>
      <c r="M8" s="12">
        <f>'2 Income Statement'!K8/'2 Income Statement'!K$5</f>
        <v>6.9930069930069935E-2</v>
      </c>
    </row>
    <row r="9" spans="1:13" ht="15.75" customHeight="1" x14ac:dyDescent="0.25">
      <c r="A9" s="133" t="s">
        <v>6</v>
      </c>
      <c r="B9" s="77"/>
      <c r="C9" s="77"/>
      <c r="K9" s="16" t="s">
        <v>6</v>
      </c>
      <c r="L9" s="12">
        <f>'2 Income Statement'!J9/'2 Income Statement'!J$5</f>
        <v>2.5974025974025976E-2</v>
      </c>
      <c r="M9" s="12">
        <f>'2 Income Statement'!K9/'2 Income Statement'!K$5</f>
        <v>2.9137529137529136E-2</v>
      </c>
    </row>
    <row r="10" spans="1:13" ht="15.75" customHeight="1" x14ac:dyDescent="0.25">
      <c r="A10" s="133" t="s">
        <v>7</v>
      </c>
      <c r="B10" s="130"/>
      <c r="C10" s="130"/>
      <c r="K10" s="16" t="s">
        <v>7</v>
      </c>
      <c r="L10" s="13">
        <f>'2 Income Statement'!J10/'2 Income Statement'!J$5</f>
        <v>5.1948051948051948E-3</v>
      </c>
      <c r="M10" s="13">
        <f>'2 Income Statement'!K10/'2 Income Statement'!K$5</f>
        <v>5.5069930069930068E-3</v>
      </c>
    </row>
    <row r="11" spans="1:13" ht="15.75" customHeight="1" x14ac:dyDescent="0.25">
      <c r="A11" s="134" t="s">
        <v>8</v>
      </c>
      <c r="B11" s="129"/>
      <c r="C11" s="129"/>
      <c r="K11" s="17" t="s">
        <v>8</v>
      </c>
      <c r="L11" s="18">
        <f>'2 Income Statement'!J11/'2 Income Statement'!J$5</f>
        <v>3.8883116883116881E-2</v>
      </c>
      <c r="M11" s="18">
        <f>'2 Income Statement'!K11/'2 Income Statement'!K$5</f>
        <v>6.0926573426573427E-2</v>
      </c>
    </row>
    <row r="12" spans="1:13" ht="15.75" customHeight="1" x14ac:dyDescent="0.25">
      <c r="A12" s="133" t="s">
        <v>9</v>
      </c>
      <c r="B12" s="130"/>
      <c r="C12" s="130"/>
      <c r="K12" s="16" t="s">
        <v>9</v>
      </c>
      <c r="L12" s="13">
        <f>'2 Income Statement'!J12/'2 Income Statement'!J$5</f>
        <v>1.9740259740259742E-2</v>
      </c>
      <c r="M12" s="13">
        <f>'2 Income Statement'!K12/'2 Income Statement'!K$5</f>
        <v>1.8210955710955712E-2</v>
      </c>
    </row>
    <row r="13" spans="1:13" ht="15.75" customHeight="1" x14ac:dyDescent="0.25">
      <c r="A13" s="134" t="s">
        <v>10</v>
      </c>
      <c r="B13" s="129"/>
      <c r="C13" s="129"/>
      <c r="K13" s="17" t="s">
        <v>10</v>
      </c>
      <c r="L13" s="18">
        <f>'2 Income Statement'!J13/'2 Income Statement'!J$5</f>
        <v>1.9142857142857142E-2</v>
      </c>
      <c r="M13" s="18">
        <f>'2 Income Statement'!K13/'2 Income Statement'!K$5</f>
        <v>4.2715617715617715E-2</v>
      </c>
    </row>
    <row r="14" spans="1:13" ht="15.75" customHeight="1" x14ac:dyDescent="0.25">
      <c r="A14" s="133" t="s">
        <v>52</v>
      </c>
      <c r="B14" s="130"/>
      <c r="C14" s="130"/>
      <c r="K14" s="16" t="s">
        <v>52</v>
      </c>
      <c r="L14" s="13">
        <f>'2 Income Statement'!J14/'2 Income Statement'!J$5</f>
        <v>7.6571428571428572E-3</v>
      </c>
      <c r="M14" s="13">
        <f>'2 Income Statement'!K14/'2 Income Statement'!K$5</f>
        <v>1.7086247086247085E-2</v>
      </c>
    </row>
    <row r="15" spans="1:13" ht="15.75" customHeight="1" thickBot="1" x14ac:dyDescent="0.3">
      <c r="A15" s="134" t="s">
        <v>11</v>
      </c>
      <c r="B15" s="131"/>
      <c r="C15" s="131"/>
      <c r="K15" s="17" t="s">
        <v>11</v>
      </c>
      <c r="L15" s="19">
        <f>'2 Income Statement'!J15/'2 Income Statement'!J$5</f>
        <v>1.1485714285714285E-2</v>
      </c>
      <c r="M15" s="19">
        <f>'2 Income Statement'!K15/'2 Income Statement'!K$5</f>
        <v>2.5629370629370631E-2</v>
      </c>
    </row>
    <row r="16" spans="1:13" ht="15.75" thickTop="1" x14ac:dyDescent="0.25">
      <c r="B16" s="78"/>
      <c r="C16" s="78"/>
    </row>
    <row r="17" spans="1:13" x14ac:dyDescent="0.25">
      <c r="A17" t="s">
        <v>51</v>
      </c>
      <c r="K17" t="s">
        <v>51</v>
      </c>
      <c r="M17" s="79"/>
    </row>
    <row r="18" spans="1:13" x14ac:dyDescent="0.25">
      <c r="A18" t="s">
        <v>50</v>
      </c>
      <c r="B18" s="32">
        <v>0.4</v>
      </c>
      <c r="K18" t="s">
        <v>50</v>
      </c>
      <c r="L18" s="32">
        <v>0.4</v>
      </c>
    </row>
    <row r="20" spans="1:13" x14ac:dyDescent="0.25">
      <c r="A20" s="72"/>
    </row>
    <row r="21" spans="1:13" x14ac:dyDescent="0.25">
      <c r="A21" s="72"/>
    </row>
  </sheetData>
  <phoneticPr fontId="14" type="noConversion"/>
  <printOptions gridLines="1" gridLinesSet="0"/>
  <pageMargins left="0.25" right="0.2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6"/>
  <sheetViews>
    <sheetView workbookViewId="0"/>
  </sheetViews>
  <sheetFormatPr defaultRowHeight="15" x14ac:dyDescent="0.25"/>
  <cols>
    <col min="1" max="1" width="34.7109375" bestFit="1" customWidth="1"/>
    <col min="2" max="2" width="15" customWidth="1"/>
    <col min="3" max="3" width="17.5703125" customWidth="1"/>
    <col min="8" max="8" width="33.5703125" customWidth="1"/>
    <col min="9" max="10" width="12.7109375" customWidth="1"/>
  </cols>
  <sheetData>
    <row r="1" spans="1:11" ht="15.75" x14ac:dyDescent="0.25">
      <c r="A1" s="52" t="str">
        <f>H1</f>
        <v>Elvis Products International</v>
      </c>
      <c r="B1" s="1"/>
      <c r="C1" s="1"/>
      <c r="H1" s="52" t="str">
        <f>'2 Income Statement'!I1</f>
        <v>Elvis Products International</v>
      </c>
      <c r="I1" s="1"/>
      <c r="J1" s="1"/>
    </row>
    <row r="2" spans="1:11" ht="15.75" x14ac:dyDescent="0.25">
      <c r="A2" s="52" t="s">
        <v>12</v>
      </c>
      <c r="B2" s="1"/>
      <c r="C2" s="1"/>
      <c r="H2" s="52" t="s">
        <v>12</v>
      </c>
      <c r="I2" s="1"/>
      <c r="J2" s="1"/>
    </row>
    <row r="3" spans="1:11" ht="16.5" thickBot="1" x14ac:dyDescent="0.3">
      <c r="A3" s="52" t="str">
        <f>"As of Dec. 31, "&amp;TEXT(B4,"#000")</f>
        <v>As of Dec. 31, 2009</v>
      </c>
      <c r="B3" s="1"/>
      <c r="C3" s="1"/>
      <c r="H3" s="52" t="str">
        <f>"As of Dec. 31, "&amp;TEXT(I4,"#000")</f>
        <v>As of Dec. 31, 2009</v>
      </c>
      <c r="I3" s="1"/>
      <c r="J3" s="1"/>
    </row>
    <row r="4" spans="1:11" x14ac:dyDescent="0.25">
      <c r="A4" s="22" t="s">
        <v>13</v>
      </c>
      <c r="B4" s="23">
        <f>I4</f>
        <v>2009</v>
      </c>
      <c r="C4" s="23">
        <f>J4</f>
        <v>2008</v>
      </c>
      <c r="H4" s="22" t="s">
        <v>13</v>
      </c>
      <c r="I4" s="23">
        <f>'2 Income Statement'!J4</f>
        <v>2009</v>
      </c>
      <c r="J4" s="23">
        <f>I4-1</f>
        <v>2008</v>
      </c>
    </row>
    <row r="5" spans="1:11" x14ac:dyDescent="0.25">
      <c r="A5" s="81" t="s">
        <v>55</v>
      </c>
      <c r="B5" s="36">
        <f>I5</f>
        <v>52000</v>
      </c>
      <c r="C5" s="36">
        <f>J5</f>
        <v>57600</v>
      </c>
      <c r="H5" s="5" t="s">
        <v>14</v>
      </c>
      <c r="I5" s="36">
        <v>52000</v>
      </c>
      <c r="J5" s="36">
        <v>57600</v>
      </c>
      <c r="K5" s="36"/>
    </row>
    <row r="6" spans="1:11" x14ac:dyDescent="0.25">
      <c r="A6" s="81" t="s">
        <v>56</v>
      </c>
      <c r="B6" s="36">
        <f t="shared" ref="B6:B10" si="0">I6</f>
        <v>402000</v>
      </c>
      <c r="C6" s="36">
        <f t="shared" ref="C6:C10" si="1">J6</f>
        <v>351200</v>
      </c>
      <c r="H6" t="s">
        <v>15</v>
      </c>
      <c r="I6" s="36">
        <v>402000</v>
      </c>
      <c r="J6" s="36">
        <v>351200</v>
      </c>
    </row>
    <row r="7" spans="1:11" x14ac:dyDescent="0.25">
      <c r="A7" s="81" t="s">
        <v>57</v>
      </c>
      <c r="B7" s="39">
        <f t="shared" si="0"/>
        <v>836000</v>
      </c>
      <c r="C7" s="39">
        <f t="shared" si="1"/>
        <v>715200</v>
      </c>
      <c r="H7" t="s">
        <v>16</v>
      </c>
      <c r="I7" s="39">
        <v>836000</v>
      </c>
      <c r="J7" s="39">
        <v>715200</v>
      </c>
    </row>
    <row r="8" spans="1:11" x14ac:dyDescent="0.25">
      <c r="A8" s="80" t="s">
        <v>17</v>
      </c>
      <c r="B8" s="40">
        <f>SUM(B5:B7)</f>
        <v>1290000</v>
      </c>
      <c r="C8" s="40">
        <f>SUM(C5:C7)</f>
        <v>1124000</v>
      </c>
      <c r="H8" s="4" t="s">
        <v>17</v>
      </c>
      <c r="I8" s="40">
        <f>SUM(I5:I7)</f>
        <v>1290000</v>
      </c>
      <c r="J8" s="40">
        <f>SUM(J5:J7)</f>
        <v>1124000</v>
      </c>
    </row>
    <row r="9" spans="1:11" x14ac:dyDescent="0.25">
      <c r="A9" s="81" t="s">
        <v>58</v>
      </c>
      <c r="B9" s="36">
        <f t="shared" si="0"/>
        <v>527000</v>
      </c>
      <c r="C9" s="36">
        <f t="shared" si="1"/>
        <v>491000</v>
      </c>
      <c r="H9" s="5" t="s">
        <v>18</v>
      </c>
      <c r="I9" s="36">
        <v>527000</v>
      </c>
      <c r="J9" s="36">
        <v>491000</v>
      </c>
      <c r="K9" s="9"/>
    </row>
    <row r="10" spans="1:11" x14ac:dyDescent="0.25">
      <c r="A10" s="81" t="s">
        <v>59</v>
      </c>
      <c r="B10" s="39">
        <f t="shared" si="0"/>
        <v>166200</v>
      </c>
      <c r="C10" s="39">
        <f t="shared" si="1"/>
        <v>146200</v>
      </c>
      <c r="D10" s="36"/>
      <c r="H10" s="5" t="s">
        <v>19</v>
      </c>
      <c r="I10" s="39">
        <f>J10+'2 Income Statement'!J10</f>
        <v>166200</v>
      </c>
      <c r="J10" s="39">
        <v>146200</v>
      </c>
      <c r="K10" s="36"/>
    </row>
    <row r="11" spans="1:11" ht="15.75" x14ac:dyDescent="0.25">
      <c r="A11" s="80" t="s">
        <v>20</v>
      </c>
      <c r="B11" s="41">
        <f>B9-B10</f>
        <v>360800</v>
      </c>
      <c r="C11" s="41">
        <f>C9-C10</f>
        <v>344800</v>
      </c>
      <c r="H11" s="4" t="s">
        <v>20</v>
      </c>
      <c r="I11" s="41">
        <f>I9-I10</f>
        <v>360800</v>
      </c>
      <c r="J11" s="41">
        <f>J9-J10</f>
        <v>344800</v>
      </c>
    </row>
    <row r="12" spans="1:11" ht="15.75" thickBot="1" x14ac:dyDescent="0.3">
      <c r="A12" s="82" t="s">
        <v>21</v>
      </c>
      <c r="B12" s="42">
        <f>B8+B11</f>
        <v>1650800</v>
      </c>
      <c r="C12" s="42">
        <f>C8+C11</f>
        <v>1468800</v>
      </c>
      <c r="H12" s="3" t="s">
        <v>21</v>
      </c>
      <c r="I12" s="42">
        <f>I8+I11</f>
        <v>1650800</v>
      </c>
      <c r="J12" s="42">
        <f>J8+J11</f>
        <v>1468800</v>
      </c>
    </row>
    <row r="13" spans="1:11" x14ac:dyDescent="0.25">
      <c r="A13" s="83" t="s">
        <v>22</v>
      </c>
      <c r="B13" s="85"/>
      <c r="C13" s="85"/>
      <c r="H13" s="22" t="s">
        <v>22</v>
      </c>
      <c r="I13" s="35"/>
      <c r="J13" s="35"/>
    </row>
    <row r="14" spans="1:11" x14ac:dyDescent="0.25">
      <c r="A14" s="81" t="s">
        <v>60</v>
      </c>
      <c r="B14" s="36">
        <f>I14</f>
        <v>175200</v>
      </c>
      <c r="C14" s="36">
        <f>J14</f>
        <v>145600</v>
      </c>
      <c r="H14" t="s">
        <v>23</v>
      </c>
      <c r="I14" s="36">
        <v>175200</v>
      </c>
      <c r="J14" s="36">
        <v>145600</v>
      </c>
    </row>
    <row r="15" spans="1:11" x14ac:dyDescent="0.25">
      <c r="A15" s="81" t="s">
        <v>61</v>
      </c>
      <c r="B15" s="36">
        <f t="shared" ref="B15:C22" si="2">I15</f>
        <v>225000</v>
      </c>
      <c r="C15" s="36">
        <f t="shared" si="2"/>
        <v>200000</v>
      </c>
      <c r="H15" t="s">
        <v>24</v>
      </c>
      <c r="I15" s="36">
        <v>225000</v>
      </c>
      <c r="J15" s="36">
        <v>200000</v>
      </c>
    </row>
    <row r="16" spans="1:11" x14ac:dyDescent="0.25">
      <c r="A16" s="81" t="s">
        <v>62</v>
      </c>
      <c r="B16" s="39">
        <f t="shared" si="2"/>
        <v>140000</v>
      </c>
      <c r="C16" s="39">
        <f t="shared" si="2"/>
        <v>136000</v>
      </c>
      <c r="H16" t="s">
        <v>25</v>
      </c>
      <c r="I16" s="39">
        <v>140000</v>
      </c>
      <c r="J16" s="39">
        <v>136000</v>
      </c>
    </row>
    <row r="17" spans="1:12" x14ac:dyDescent="0.25">
      <c r="A17" s="80" t="s">
        <v>26</v>
      </c>
      <c r="B17" s="40">
        <f>SUM(B14:B16)</f>
        <v>540200</v>
      </c>
      <c r="C17" s="40">
        <f>SUM(C14:C16)</f>
        <v>481600</v>
      </c>
      <c r="H17" s="4" t="s">
        <v>26</v>
      </c>
      <c r="I17" s="40">
        <f>SUM(I14:I16)</f>
        <v>540200</v>
      </c>
      <c r="J17" s="40">
        <f>SUM(J14:J16)</f>
        <v>481600</v>
      </c>
    </row>
    <row r="18" spans="1:12" x14ac:dyDescent="0.25">
      <c r="A18" s="81" t="s">
        <v>63</v>
      </c>
      <c r="B18" s="39">
        <f t="shared" si="2"/>
        <v>424612</v>
      </c>
      <c r="C18" s="39">
        <f t="shared" si="2"/>
        <v>323432</v>
      </c>
      <c r="H18" t="s">
        <v>27</v>
      </c>
      <c r="I18" s="39">
        <v>424612</v>
      </c>
      <c r="J18" s="39">
        <v>323432</v>
      </c>
    </row>
    <row r="19" spans="1:12" x14ac:dyDescent="0.25">
      <c r="A19" s="80" t="s">
        <v>28</v>
      </c>
      <c r="B19" s="40">
        <f>B17+B18</f>
        <v>964812</v>
      </c>
      <c r="C19" s="40">
        <f>C17+C18</f>
        <v>805032</v>
      </c>
      <c r="H19" s="4" t="s">
        <v>28</v>
      </c>
      <c r="I19" s="40">
        <f>I17+I18</f>
        <v>964812</v>
      </c>
      <c r="J19" s="40">
        <f>J17+J18</f>
        <v>805032</v>
      </c>
    </row>
    <row r="20" spans="1:12" x14ac:dyDescent="0.25">
      <c r="A20" s="81" t="s">
        <v>64</v>
      </c>
      <c r="B20" s="36">
        <f t="shared" si="2"/>
        <v>460000</v>
      </c>
      <c r="C20" s="36">
        <f t="shared" si="2"/>
        <v>460000</v>
      </c>
      <c r="H20" s="5" t="s">
        <v>29</v>
      </c>
      <c r="I20" s="36">
        <v>460000</v>
      </c>
      <c r="J20" s="36">
        <v>460000</v>
      </c>
    </row>
    <row r="21" spans="1:12" x14ac:dyDescent="0.25">
      <c r="A21" s="81" t="s">
        <v>65</v>
      </c>
      <c r="B21" s="39">
        <f t="shared" si="2"/>
        <v>225988</v>
      </c>
      <c r="C21" s="39">
        <f t="shared" si="2"/>
        <v>203768</v>
      </c>
      <c r="H21" s="5" t="s">
        <v>30</v>
      </c>
      <c r="I21" s="39">
        <v>225988</v>
      </c>
      <c r="J21" s="39">
        <v>203768</v>
      </c>
      <c r="L21" s="9"/>
    </row>
    <row r="22" spans="1:12" x14ac:dyDescent="0.25">
      <c r="A22" s="80" t="s">
        <v>31</v>
      </c>
      <c r="B22" s="43">
        <f>SUM(B20:B21)</f>
        <v>685988</v>
      </c>
      <c r="C22" s="43">
        <f t="shared" si="2"/>
        <v>663768</v>
      </c>
      <c r="H22" s="4" t="s">
        <v>31</v>
      </c>
      <c r="I22" s="43">
        <f>I20+I21</f>
        <v>685988</v>
      </c>
      <c r="J22" s="43">
        <f>J20+J21</f>
        <v>663768</v>
      </c>
    </row>
    <row r="23" spans="1:12" ht="15.75" thickBot="1" x14ac:dyDescent="0.3">
      <c r="A23" s="84" t="s">
        <v>32</v>
      </c>
      <c r="B23" s="44">
        <f>B22+B19</f>
        <v>1650800</v>
      </c>
      <c r="C23" s="44">
        <f>C22+C19</f>
        <v>1468800</v>
      </c>
      <c r="H23" s="27" t="s">
        <v>32</v>
      </c>
      <c r="I23" s="44">
        <f>I19+I22</f>
        <v>1650800</v>
      </c>
      <c r="J23" s="44">
        <f>J19+J22</f>
        <v>1468800</v>
      </c>
    </row>
    <row r="24" spans="1:12" ht="15.75" customHeight="1" x14ac:dyDescent="0.25"/>
    <row r="25" spans="1:12" x14ac:dyDescent="0.25">
      <c r="A25" s="72"/>
    </row>
    <row r="26" spans="1:12" x14ac:dyDescent="0.25">
      <c r="A26" s="72"/>
    </row>
  </sheetData>
  <phoneticPr fontId="14" type="noConversion"/>
  <printOptions gridLines="1" gridLinesSet="0"/>
  <pageMargins left="0.25" right="0.2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4"/>
  <sheetViews>
    <sheetView workbookViewId="0"/>
  </sheetViews>
  <sheetFormatPr defaultRowHeight="15" x14ac:dyDescent="0.25"/>
  <cols>
    <col min="1" max="1" width="34.7109375" bestFit="1" customWidth="1"/>
    <col min="2" max="3" width="10.7109375" bestFit="1" customWidth="1"/>
    <col min="5" max="5" width="34.28515625" customWidth="1"/>
    <col min="6" max="7" width="12.7109375" customWidth="1"/>
  </cols>
  <sheetData>
    <row r="1" spans="1:8" ht="15.75" x14ac:dyDescent="0.25">
      <c r="A1" s="52" t="str">
        <f>'2 Income Statement'!I1</f>
        <v>Elvis Products International</v>
      </c>
      <c r="B1" s="1"/>
      <c r="C1" s="1"/>
      <c r="E1" s="52" t="str">
        <f>'2 Income Statement'!I1</f>
        <v>Elvis Products International</v>
      </c>
      <c r="F1" s="1"/>
      <c r="G1" s="1"/>
    </row>
    <row r="2" spans="1:8" ht="15.75" x14ac:dyDescent="0.25">
      <c r="A2" s="52" t="s">
        <v>12</v>
      </c>
      <c r="B2" s="1"/>
      <c r="C2" s="1"/>
      <c r="E2" s="52" t="s">
        <v>12</v>
      </c>
      <c r="F2" s="1"/>
      <c r="G2" s="1"/>
    </row>
    <row r="3" spans="1:8" ht="16.5" thickBot="1" x14ac:dyDescent="0.3">
      <c r="A3" s="52" t="str">
        <f>"As of Dec. 31, "&amp;TEXT(B4,"#000")</f>
        <v>As of Dec. 31, 2009</v>
      </c>
      <c r="B3" s="1"/>
      <c r="C3" s="1"/>
      <c r="E3" s="52" t="str">
        <f>"As of Dec. 31, "&amp;TEXT(F4,"#000")&amp;" ($ in 000's)"</f>
        <v>As of Dec. 31, 2009 ($ in 000's)</v>
      </c>
      <c r="F3" s="1"/>
      <c r="G3" s="1"/>
    </row>
    <row r="4" spans="1:8" x14ac:dyDescent="0.25">
      <c r="A4" s="22" t="s">
        <v>13</v>
      </c>
      <c r="B4" s="23">
        <f>'2 Income Statement'!J4</f>
        <v>2009</v>
      </c>
      <c r="C4" s="23">
        <f>B4-1</f>
        <v>2008</v>
      </c>
      <c r="E4" s="22" t="s">
        <v>13</v>
      </c>
      <c r="F4" s="23">
        <f>'2 Income Statement'!J4</f>
        <v>2009</v>
      </c>
      <c r="G4" s="23">
        <f>F4-1</f>
        <v>2008</v>
      </c>
    </row>
    <row r="5" spans="1:8" x14ac:dyDescent="0.25">
      <c r="A5" s="5" t="s">
        <v>14</v>
      </c>
      <c r="B5" s="86"/>
      <c r="C5" s="86"/>
      <c r="E5" t="s">
        <v>14</v>
      </c>
      <c r="F5" s="34">
        <f>'5 Balance Sheet'!I5</f>
        <v>52000</v>
      </c>
      <c r="G5" s="34">
        <f>'5 Balance Sheet'!J5</f>
        <v>57600</v>
      </c>
    </row>
    <row r="6" spans="1:8" x14ac:dyDescent="0.25">
      <c r="A6" t="s">
        <v>15</v>
      </c>
      <c r="B6" s="86"/>
      <c r="C6" s="86"/>
      <c r="E6" t="s">
        <v>15</v>
      </c>
      <c r="F6" s="34">
        <f>'5 Balance Sheet'!I6</f>
        <v>402000</v>
      </c>
      <c r="G6" s="34">
        <f>'5 Balance Sheet'!J6</f>
        <v>351200</v>
      </c>
    </row>
    <row r="7" spans="1:8" x14ac:dyDescent="0.25">
      <c r="A7" t="s">
        <v>16</v>
      </c>
      <c r="B7" s="87"/>
      <c r="C7" s="87"/>
      <c r="E7" t="s">
        <v>16</v>
      </c>
      <c r="F7" s="56">
        <f>'5 Balance Sheet'!I7</f>
        <v>836000</v>
      </c>
      <c r="G7" s="56">
        <f>'5 Balance Sheet'!J7</f>
        <v>715200</v>
      </c>
    </row>
    <row r="8" spans="1:8" x14ac:dyDescent="0.25">
      <c r="A8" s="4" t="s">
        <v>17</v>
      </c>
      <c r="B8" s="88"/>
      <c r="C8" s="88"/>
      <c r="E8" s="4" t="s">
        <v>17</v>
      </c>
      <c r="F8" s="57">
        <f>'5 Balance Sheet'!I8</f>
        <v>1290000</v>
      </c>
      <c r="G8" s="57">
        <f>'5 Balance Sheet'!J8</f>
        <v>1124000</v>
      </c>
    </row>
    <row r="9" spans="1:8" x14ac:dyDescent="0.25">
      <c r="A9" s="5" t="s">
        <v>18</v>
      </c>
      <c r="B9" s="86"/>
      <c r="C9" s="86"/>
      <c r="E9" s="5" t="s">
        <v>18</v>
      </c>
      <c r="F9" s="34">
        <f>'5 Balance Sheet'!I9</f>
        <v>527000</v>
      </c>
      <c r="G9" s="34">
        <f>'5 Balance Sheet'!J9</f>
        <v>491000</v>
      </c>
      <c r="H9" s="9"/>
    </row>
    <row r="10" spans="1:8" x14ac:dyDescent="0.25">
      <c r="A10" s="5" t="s">
        <v>19</v>
      </c>
      <c r="B10" s="87"/>
      <c r="C10" s="87"/>
      <c r="E10" s="5" t="s">
        <v>19</v>
      </c>
      <c r="F10" s="56">
        <f>'5 Balance Sheet'!I10</f>
        <v>166200</v>
      </c>
      <c r="G10" s="56">
        <f>'5 Balance Sheet'!J10</f>
        <v>146200</v>
      </c>
    </row>
    <row r="11" spans="1:8" ht="15.75" x14ac:dyDescent="0.25">
      <c r="A11" s="4" t="s">
        <v>20</v>
      </c>
      <c r="B11" s="89"/>
      <c r="C11" s="89"/>
      <c r="E11" s="4" t="s">
        <v>20</v>
      </c>
      <c r="F11" s="58">
        <f>'5 Balance Sheet'!I11</f>
        <v>360800</v>
      </c>
      <c r="G11" s="58">
        <f>'5 Balance Sheet'!J11</f>
        <v>344800</v>
      </c>
    </row>
    <row r="12" spans="1:8" ht="15.75" thickBot="1" x14ac:dyDescent="0.3">
      <c r="A12" s="3" t="s">
        <v>21</v>
      </c>
      <c r="B12" s="90"/>
      <c r="C12" s="90"/>
      <c r="E12" s="3" t="s">
        <v>21</v>
      </c>
      <c r="F12" s="59">
        <f>'5 Balance Sheet'!I12</f>
        <v>1650800</v>
      </c>
      <c r="G12" s="59">
        <f>'5 Balance Sheet'!J12</f>
        <v>1468800</v>
      </c>
    </row>
    <row r="13" spans="1:8" x14ac:dyDescent="0.25">
      <c r="A13" s="22" t="s">
        <v>22</v>
      </c>
      <c r="B13" s="35"/>
      <c r="C13" s="35"/>
      <c r="E13" s="22" t="s">
        <v>22</v>
      </c>
      <c r="F13" s="35"/>
      <c r="G13" s="35"/>
    </row>
    <row r="14" spans="1:8" x14ac:dyDescent="0.25">
      <c r="A14" t="s">
        <v>23</v>
      </c>
      <c r="B14" s="86"/>
      <c r="C14" s="86"/>
      <c r="E14" t="s">
        <v>23</v>
      </c>
      <c r="F14" s="34">
        <f>'5 Balance Sheet'!I14</f>
        <v>175200</v>
      </c>
      <c r="G14" s="34">
        <f>'5 Balance Sheet'!J14</f>
        <v>145600</v>
      </c>
    </row>
    <row r="15" spans="1:8" x14ac:dyDescent="0.25">
      <c r="A15" t="s">
        <v>24</v>
      </c>
      <c r="B15" s="86"/>
      <c r="C15" s="86"/>
      <c r="E15" t="s">
        <v>24</v>
      </c>
      <c r="F15" s="34">
        <f>'5 Balance Sheet'!I15</f>
        <v>225000</v>
      </c>
      <c r="G15" s="34">
        <f>'5 Balance Sheet'!J15</f>
        <v>200000</v>
      </c>
    </row>
    <row r="16" spans="1:8" x14ac:dyDescent="0.25">
      <c r="A16" t="s">
        <v>25</v>
      </c>
      <c r="B16" s="87"/>
      <c r="C16" s="87"/>
      <c r="E16" t="s">
        <v>25</v>
      </c>
      <c r="F16" s="56">
        <f>'5 Balance Sheet'!I16</f>
        <v>140000</v>
      </c>
      <c r="G16" s="56">
        <f>'5 Balance Sheet'!J16</f>
        <v>136000</v>
      </c>
    </row>
    <row r="17" spans="1:9" x14ac:dyDescent="0.25">
      <c r="A17" s="4" t="s">
        <v>26</v>
      </c>
      <c r="B17" s="88"/>
      <c r="C17" s="88"/>
      <c r="E17" s="4" t="s">
        <v>26</v>
      </c>
      <c r="F17" s="57">
        <f>'5 Balance Sheet'!I17</f>
        <v>540200</v>
      </c>
      <c r="G17" s="57">
        <f>'5 Balance Sheet'!J17</f>
        <v>481600</v>
      </c>
    </row>
    <row r="18" spans="1:9" x14ac:dyDescent="0.25">
      <c r="A18" t="s">
        <v>27</v>
      </c>
      <c r="B18" s="87"/>
      <c r="C18" s="87"/>
      <c r="E18" t="s">
        <v>27</v>
      </c>
      <c r="F18" s="56">
        <f>'5 Balance Sheet'!I18</f>
        <v>424612</v>
      </c>
      <c r="G18" s="56">
        <f>'5 Balance Sheet'!J18</f>
        <v>323432</v>
      </c>
    </row>
    <row r="19" spans="1:9" x14ac:dyDescent="0.25">
      <c r="A19" s="4" t="s">
        <v>28</v>
      </c>
      <c r="B19" s="88"/>
      <c r="C19" s="88"/>
      <c r="E19" s="4" t="s">
        <v>28</v>
      </c>
      <c r="F19" s="57">
        <f>'5 Balance Sheet'!I19</f>
        <v>964812</v>
      </c>
      <c r="G19" s="57">
        <f>'5 Balance Sheet'!J19</f>
        <v>805032</v>
      </c>
    </row>
    <row r="20" spans="1:9" x14ac:dyDescent="0.25">
      <c r="A20" s="5" t="s">
        <v>29</v>
      </c>
      <c r="B20" s="86"/>
      <c r="C20" s="86"/>
      <c r="E20" s="5" t="s">
        <v>29</v>
      </c>
      <c r="F20" s="34">
        <f>'5 Balance Sheet'!I20</f>
        <v>460000</v>
      </c>
      <c r="G20" s="34">
        <f>'5 Balance Sheet'!J20</f>
        <v>460000</v>
      </c>
    </row>
    <row r="21" spans="1:9" x14ac:dyDescent="0.25">
      <c r="A21" s="5" t="s">
        <v>30</v>
      </c>
      <c r="B21" s="87"/>
      <c r="C21" s="87"/>
      <c r="E21" s="5" t="s">
        <v>30</v>
      </c>
      <c r="F21" s="56">
        <f>'5 Balance Sheet'!I21</f>
        <v>225988</v>
      </c>
      <c r="G21" s="56">
        <f>'5 Balance Sheet'!J21</f>
        <v>203768</v>
      </c>
      <c r="I21" s="9"/>
    </row>
    <row r="22" spans="1:9" x14ac:dyDescent="0.25">
      <c r="A22" s="4" t="s">
        <v>31</v>
      </c>
      <c r="B22" s="91"/>
      <c r="C22" s="91"/>
      <c r="E22" s="4" t="s">
        <v>31</v>
      </c>
      <c r="F22" s="60">
        <f>'5 Balance Sheet'!I22</f>
        <v>685988</v>
      </c>
      <c r="G22" s="60">
        <f>'5 Balance Sheet'!J22</f>
        <v>663768</v>
      </c>
    </row>
    <row r="23" spans="1:9" ht="15.75" thickBot="1" x14ac:dyDescent="0.3">
      <c r="A23" s="27" t="s">
        <v>32</v>
      </c>
      <c r="B23" s="92"/>
      <c r="C23" s="92"/>
      <c r="E23" s="27" t="s">
        <v>32</v>
      </c>
      <c r="F23" s="61">
        <f>'5 Balance Sheet'!I23</f>
        <v>1650800</v>
      </c>
      <c r="G23" s="61">
        <f>'5 Balance Sheet'!J23</f>
        <v>1468800</v>
      </c>
    </row>
    <row r="24" spans="1:9" ht="15.75" customHeight="1" x14ac:dyDescent="0.25"/>
  </sheetData>
  <phoneticPr fontId="14" type="noConversion"/>
  <printOptions gridLines="1" gridLinesSet="0"/>
  <pageMargins left="0.25" right="0.2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4"/>
  <sheetViews>
    <sheetView workbookViewId="0"/>
  </sheetViews>
  <sheetFormatPr defaultRowHeight="15" x14ac:dyDescent="0.25"/>
  <cols>
    <col min="1" max="1" width="33.5703125" customWidth="1"/>
    <col min="2" max="3" width="12.7109375" customWidth="1"/>
    <col min="8" max="8" width="34.7109375" bestFit="1" customWidth="1"/>
    <col min="9" max="9" width="11.7109375" customWidth="1"/>
    <col min="10" max="10" width="12.140625" customWidth="1"/>
  </cols>
  <sheetData>
    <row r="1" spans="1:10" ht="15.75" x14ac:dyDescent="0.25">
      <c r="A1" s="52" t="s">
        <v>0</v>
      </c>
      <c r="B1" s="1"/>
      <c r="C1" s="1"/>
      <c r="H1" s="52" t="str">
        <f>'2 Income Statement'!I1</f>
        <v>Elvis Products International</v>
      </c>
      <c r="I1" s="1"/>
      <c r="J1" s="1"/>
    </row>
    <row r="2" spans="1:10" ht="15.75" x14ac:dyDescent="0.25">
      <c r="A2" s="52" t="s">
        <v>33</v>
      </c>
      <c r="B2" s="1"/>
      <c r="C2" s="1"/>
      <c r="H2" s="52" t="s">
        <v>12</v>
      </c>
      <c r="I2" s="1"/>
      <c r="J2" s="1"/>
    </row>
    <row r="3" spans="1:10" ht="16.5" thickBot="1" x14ac:dyDescent="0.3">
      <c r="A3" s="52" t="str">
        <f>'5 Balance Sheet'!H3</f>
        <v>As of Dec. 31, 2009</v>
      </c>
      <c r="B3" s="1"/>
      <c r="C3" s="1"/>
      <c r="H3" s="52" t="str">
        <f>"As of Dec. 31, "&amp;TEXT(I4,"#000")</f>
        <v>As of Dec. 31, 2009</v>
      </c>
      <c r="I3" s="1"/>
      <c r="J3" s="1"/>
    </row>
    <row r="4" spans="1:10" x14ac:dyDescent="0.25">
      <c r="A4" s="22" t="s">
        <v>13</v>
      </c>
      <c r="B4" s="45">
        <f>'2 Income Statement'!J4</f>
        <v>2009</v>
      </c>
      <c r="C4" s="46">
        <f>B4-1</f>
        <v>2008</v>
      </c>
      <c r="H4" s="22" t="s">
        <v>13</v>
      </c>
      <c r="I4" s="23">
        <f>'2 Income Statement'!J4</f>
        <v>2009</v>
      </c>
      <c r="J4" s="23">
        <f>I4-1</f>
        <v>2008</v>
      </c>
    </row>
    <row r="5" spans="1:10" x14ac:dyDescent="0.25">
      <c r="A5" t="s">
        <v>14</v>
      </c>
      <c r="B5" s="12">
        <f>'5 Balance Sheet'!I5/'5 Balance Sheet'!I$12</f>
        <v>3.1499878846619818E-2</v>
      </c>
      <c r="C5" s="12">
        <f>'5 Balance Sheet'!J5/'5 Balance Sheet'!J$12</f>
        <v>3.9215686274509803E-2</v>
      </c>
      <c r="H5" s="5" t="s">
        <v>14</v>
      </c>
      <c r="I5" s="77"/>
      <c r="J5" s="78"/>
    </row>
    <row r="6" spans="1:10" x14ac:dyDescent="0.25">
      <c r="A6" t="s">
        <v>15</v>
      </c>
      <c r="B6" s="12">
        <f>'5 Balance Sheet'!I6/'5 Balance Sheet'!I$12</f>
        <v>0.24351829416040707</v>
      </c>
      <c r="C6" s="12">
        <f>'5 Balance Sheet'!J6/'5 Balance Sheet'!J$12</f>
        <v>0.23910675381263616</v>
      </c>
      <c r="H6" t="s">
        <v>15</v>
      </c>
      <c r="I6" s="78"/>
      <c r="J6" s="78"/>
    </row>
    <row r="7" spans="1:10" x14ac:dyDescent="0.25">
      <c r="A7" t="s">
        <v>16</v>
      </c>
      <c r="B7" s="13">
        <f>'5 Balance Sheet'!I7/'5 Balance Sheet'!I$12</f>
        <v>0.50642112914950332</v>
      </c>
      <c r="C7" s="13">
        <f>'5 Balance Sheet'!J7/'5 Balance Sheet'!J$12</f>
        <v>0.48692810457516339</v>
      </c>
      <c r="H7" t="s">
        <v>16</v>
      </c>
      <c r="I7" s="93"/>
      <c r="J7" s="93"/>
    </row>
    <row r="8" spans="1:10" x14ac:dyDescent="0.25">
      <c r="A8" s="4" t="s">
        <v>17</v>
      </c>
      <c r="B8" s="10">
        <f>'5 Balance Sheet'!I8/'5 Balance Sheet'!I$12</f>
        <v>0.78143930215653012</v>
      </c>
      <c r="C8" s="10">
        <f>'5 Balance Sheet'!J8/'5 Balance Sheet'!J$12</f>
        <v>0.76525054466230935</v>
      </c>
      <c r="H8" s="4" t="s">
        <v>17</v>
      </c>
      <c r="I8" s="10"/>
      <c r="J8" s="10"/>
    </row>
    <row r="9" spans="1:10" x14ac:dyDescent="0.25">
      <c r="A9" s="5" t="s">
        <v>18</v>
      </c>
      <c r="B9" s="12">
        <f>'5 Balance Sheet'!I9/'5 Balance Sheet'!I$12</f>
        <v>0.31923915677247394</v>
      </c>
      <c r="C9" s="12">
        <f>'5 Balance Sheet'!J9/'5 Balance Sheet'!J$12</f>
        <v>0.33428649237472768</v>
      </c>
      <c r="H9" s="5" t="s">
        <v>18</v>
      </c>
      <c r="I9" s="78"/>
      <c r="J9" s="78"/>
    </row>
    <row r="10" spans="1:10" x14ac:dyDescent="0.25">
      <c r="A10" s="5" t="s">
        <v>19</v>
      </c>
      <c r="B10" s="13">
        <f>'5 Balance Sheet'!I10/'5 Balance Sheet'!I$12</f>
        <v>0.10067845892900412</v>
      </c>
      <c r="C10" s="13">
        <f>'5 Balance Sheet'!J10/'5 Balance Sheet'!J$12</f>
        <v>9.9537037037037035E-2</v>
      </c>
      <c r="H10" s="5" t="s">
        <v>19</v>
      </c>
      <c r="I10" s="93"/>
      <c r="J10" s="93"/>
    </row>
    <row r="11" spans="1:10" ht="15.75" x14ac:dyDescent="0.25">
      <c r="A11" s="4" t="s">
        <v>20</v>
      </c>
      <c r="B11" s="14">
        <f>'5 Balance Sheet'!I11/'5 Balance Sheet'!I$12</f>
        <v>0.21856069784346982</v>
      </c>
      <c r="C11" s="14">
        <f>'5 Balance Sheet'!J11/'5 Balance Sheet'!J$12</f>
        <v>0.23474945533769062</v>
      </c>
      <c r="H11" s="4" t="s">
        <v>20</v>
      </c>
      <c r="I11" s="94"/>
      <c r="J11" s="94"/>
    </row>
    <row r="12" spans="1:10" ht="15.75" thickBot="1" x14ac:dyDescent="0.3">
      <c r="A12" s="3" t="s">
        <v>21</v>
      </c>
      <c r="B12" s="28">
        <f>'5 Balance Sheet'!I12/'5 Balance Sheet'!I$12</f>
        <v>1</v>
      </c>
      <c r="C12" s="28">
        <f>'5 Balance Sheet'!J12/'5 Balance Sheet'!J$12</f>
        <v>1</v>
      </c>
      <c r="H12" s="3" t="s">
        <v>21</v>
      </c>
      <c r="I12" s="95"/>
      <c r="J12" s="95"/>
    </row>
    <row r="13" spans="1:10" x14ac:dyDescent="0.25">
      <c r="A13" s="22" t="s">
        <v>22</v>
      </c>
      <c r="B13" s="29"/>
      <c r="C13" s="29"/>
      <c r="H13" s="22" t="s">
        <v>22</v>
      </c>
      <c r="I13" s="96"/>
      <c r="J13" s="96"/>
    </row>
    <row r="14" spans="1:10" x14ac:dyDescent="0.25">
      <c r="A14" t="s">
        <v>23</v>
      </c>
      <c r="B14" s="12">
        <f>'5 Balance Sheet'!I14/'5 Balance Sheet'!I$12</f>
        <v>0.10613036103707293</v>
      </c>
      <c r="C14" s="12">
        <f>'5 Balance Sheet'!J14/'5 Balance Sheet'!J$12</f>
        <v>9.9128540305010893E-2</v>
      </c>
      <c r="H14" t="s">
        <v>23</v>
      </c>
      <c r="I14" s="78"/>
      <c r="J14" s="78"/>
    </row>
    <row r="15" spans="1:10" x14ac:dyDescent="0.25">
      <c r="A15" t="s">
        <v>24</v>
      </c>
      <c r="B15" s="12">
        <f>'5 Balance Sheet'!I15/'5 Balance Sheet'!I$12</f>
        <v>0.13629755270172036</v>
      </c>
      <c r="C15" s="12">
        <f>'5 Balance Sheet'!J15/'5 Balance Sheet'!J$12</f>
        <v>0.13616557734204793</v>
      </c>
      <c r="H15" t="s">
        <v>24</v>
      </c>
      <c r="I15" s="78"/>
      <c r="J15" s="78"/>
    </row>
    <row r="16" spans="1:10" x14ac:dyDescent="0.25">
      <c r="A16" t="s">
        <v>25</v>
      </c>
      <c r="B16" s="13">
        <f>'5 Balance Sheet'!I16/'5 Balance Sheet'!I$12</f>
        <v>8.4807366125514899E-2</v>
      </c>
      <c r="C16" s="13">
        <f>'5 Balance Sheet'!J16/'5 Balance Sheet'!J$12</f>
        <v>9.2592592592592587E-2</v>
      </c>
      <c r="H16" t="s">
        <v>25</v>
      </c>
      <c r="I16" s="93"/>
      <c r="J16" s="93"/>
    </row>
    <row r="17" spans="1:10" x14ac:dyDescent="0.25">
      <c r="A17" s="4" t="s">
        <v>26</v>
      </c>
      <c r="B17" s="10">
        <f>'5 Balance Sheet'!I17/'5 Balance Sheet'!I$12</f>
        <v>0.32723527986430823</v>
      </c>
      <c r="C17" s="10">
        <f>'5 Balance Sheet'!J17/'5 Balance Sheet'!J$12</f>
        <v>0.32788671023965144</v>
      </c>
      <c r="H17" s="4" t="s">
        <v>26</v>
      </c>
      <c r="I17" s="10"/>
      <c r="J17" s="10"/>
    </row>
    <row r="18" spans="1:10" x14ac:dyDescent="0.25">
      <c r="A18" t="s">
        <v>27</v>
      </c>
      <c r="B18" s="13">
        <f>'5 Balance Sheet'!I18/'5 Balance Sheet'!I$12</f>
        <v>0.25721589532347955</v>
      </c>
      <c r="C18" s="13">
        <f>'5 Balance Sheet'!J18/'5 Balance Sheet'!J$12</f>
        <v>0.22020152505446622</v>
      </c>
      <c r="H18" t="s">
        <v>27</v>
      </c>
      <c r="I18" s="93"/>
      <c r="J18" s="93"/>
    </row>
    <row r="19" spans="1:10" x14ac:dyDescent="0.25">
      <c r="A19" s="4" t="s">
        <v>28</v>
      </c>
      <c r="B19" s="10">
        <f>'5 Balance Sheet'!I19/'5 Balance Sheet'!I$12</f>
        <v>0.58445117518778777</v>
      </c>
      <c r="C19" s="10">
        <f>'5 Balance Sheet'!J19/'5 Balance Sheet'!J$12</f>
        <v>0.54808823529411765</v>
      </c>
      <c r="H19" s="4" t="s">
        <v>28</v>
      </c>
      <c r="I19" s="10"/>
      <c r="J19" s="10"/>
    </row>
    <row r="20" spans="1:10" x14ac:dyDescent="0.25">
      <c r="A20" s="5" t="s">
        <v>29</v>
      </c>
      <c r="B20" s="12">
        <f>'5 Balance Sheet'!I20/'5 Balance Sheet'!I$12</f>
        <v>0.2786527744124061</v>
      </c>
      <c r="C20" s="12">
        <f>'5 Balance Sheet'!J20/'5 Balance Sheet'!J$12</f>
        <v>0.31318082788671026</v>
      </c>
      <c r="H20" s="5" t="s">
        <v>29</v>
      </c>
      <c r="I20" s="78"/>
      <c r="J20" s="78"/>
    </row>
    <row r="21" spans="1:10" x14ac:dyDescent="0.25">
      <c r="A21" s="5" t="s">
        <v>30</v>
      </c>
      <c r="B21" s="13">
        <f>'5 Balance Sheet'!I21/'5 Balance Sheet'!I$12</f>
        <v>0.13689605039980615</v>
      </c>
      <c r="C21" s="13">
        <f>'5 Balance Sheet'!J21/'5 Balance Sheet'!J$12</f>
        <v>0.13873093681917212</v>
      </c>
      <c r="H21" s="5" t="s">
        <v>30</v>
      </c>
      <c r="I21" s="93"/>
      <c r="J21" s="93"/>
    </row>
    <row r="22" spans="1:10" x14ac:dyDescent="0.25">
      <c r="A22" s="4" t="s">
        <v>31</v>
      </c>
      <c r="B22" s="11">
        <f>'5 Balance Sheet'!I22/'5 Balance Sheet'!I$12</f>
        <v>0.41554882481221228</v>
      </c>
      <c r="C22" s="11">
        <f>'5 Balance Sheet'!J22/'5 Balance Sheet'!J$12</f>
        <v>0.45191176470588235</v>
      </c>
      <c r="H22" s="4" t="s">
        <v>31</v>
      </c>
      <c r="I22" s="11"/>
      <c r="J22" s="11"/>
    </row>
    <row r="23" spans="1:10" ht="15.75" thickBot="1" x14ac:dyDescent="0.3">
      <c r="A23" s="27" t="s">
        <v>32</v>
      </c>
      <c r="B23" s="30">
        <f>'5 Balance Sheet'!I23/'5 Balance Sheet'!I$12</f>
        <v>1</v>
      </c>
      <c r="C23" s="30">
        <f>'5 Balance Sheet'!J23/'5 Balance Sheet'!J$12</f>
        <v>1</v>
      </c>
      <c r="H23" s="27" t="s">
        <v>32</v>
      </c>
      <c r="I23" s="97"/>
      <c r="J23" s="97"/>
    </row>
    <row r="24" spans="1:10" ht="15.75" customHeight="1" x14ac:dyDescent="0.25"/>
  </sheetData>
  <phoneticPr fontId="14" type="noConversion"/>
  <printOptions gridLines="1" gridLinesSet="0"/>
  <pageMargins left="0.25" right="0.2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G26"/>
  <sheetViews>
    <sheetView tabSelected="1" workbookViewId="0">
      <selection activeCell="I32" sqref="I32"/>
    </sheetView>
  </sheetViews>
  <sheetFormatPr defaultRowHeight="15" x14ac:dyDescent="0.25"/>
  <cols>
    <col min="1" max="1" width="34" customWidth="1"/>
    <col min="2" max="2" width="10.85546875" customWidth="1"/>
    <col min="3" max="3" width="11.28515625" customWidth="1"/>
    <col min="4" max="4" width="9.140625" customWidth="1"/>
    <col min="5" max="5" width="33.85546875" bestFit="1" customWidth="1"/>
    <col min="6" max="7" width="13.85546875" customWidth="1"/>
  </cols>
  <sheetData>
    <row r="1" spans="1:7" x14ac:dyDescent="0.25">
      <c r="A1" s="52" t="str">
        <f>'2 Income Statement'!I1</f>
        <v>Elvis Products International</v>
      </c>
      <c r="B1" s="2"/>
      <c r="C1" s="2"/>
      <c r="E1" s="52" t="str">
        <f>A1</f>
        <v>Elvis Products International</v>
      </c>
      <c r="F1" s="2"/>
      <c r="G1" s="2"/>
    </row>
    <row r="2" spans="1:7" x14ac:dyDescent="0.25">
      <c r="A2" s="52" t="s">
        <v>34</v>
      </c>
      <c r="B2" s="2"/>
      <c r="C2" s="2"/>
      <c r="E2" s="52" t="s">
        <v>34</v>
      </c>
      <c r="F2" s="2"/>
      <c r="G2" s="2"/>
    </row>
    <row r="3" spans="1:7" ht="15.75" thickBot="1" x14ac:dyDescent="0.3">
      <c r="A3" s="53" t="str">
        <f>'2 Income Statement'!I3&amp;" ($ in 000's)"</f>
        <v>For the Year Ended Dec. 31, 2009 ($ in 000's)</v>
      </c>
      <c r="B3" s="8"/>
      <c r="C3" s="8"/>
      <c r="E3" s="53" t="str">
        <f>'2 Income Statement'!O3&amp;" ($ in 000's)"</f>
        <v xml:space="preserve"> ($ in 000's)</v>
      </c>
      <c r="F3" s="8"/>
      <c r="G3" s="8"/>
    </row>
    <row r="4" spans="1:7" x14ac:dyDescent="0.25">
      <c r="A4" s="24" t="s">
        <v>35</v>
      </c>
      <c r="B4" s="24"/>
      <c r="C4" s="24"/>
      <c r="E4" s="24" t="s">
        <v>35</v>
      </c>
      <c r="F4" s="24"/>
      <c r="G4" s="24"/>
    </row>
    <row r="5" spans="1:7" x14ac:dyDescent="0.25">
      <c r="A5" t="s">
        <v>11</v>
      </c>
      <c r="B5" s="34">
        <f>'2 Income Statement'!J15</f>
        <v>44220</v>
      </c>
      <c r="C5" s="34"/>
      <c r="E5" t="s">
        <v>11</v>
      </c>
      <c r="F5" s="75"/>
      <c r="G5" s="75"/>
    </row>
    <row r="6" spans="1:7" x14ac:dyDescent="0.25">
      <c r="A6" t="s">
        <v>7</v>
      </c>
      <c r="B6" s="34">
        <f>'2 Income Statement'!J10</f>
        <v>20000</v>
      </c>
      <c r="C6" s="34"/>
      <c r="E6" t="s">
        <v>7</v>
      </c>
      <c r="F6" s="75"/>
      <c r="G6" s="75"/>
    </row>
    <row r="7" spans="1:7" x14ac:dyDescent="0.25">
      <c r="A7" t="s">
        <v>36</v>
      </c>
      <c r="B7" s="34">
        <f>'5 Balance Sheet'!J6-'5 Balance Sheet'!I6</f>
        <v>-50800</v>
      </c>
      <c r="C7" s="34"/>
      <c r="E7" t="s">
        <v>36</v>
      </c>
      <c r="F7" s="75"/>
      <c r="G7" s="75"/>
    </row>
    <row r="8" spans="1:7" x14ac:dyDescent="0.25">
      <c r="A8" t="s">
        <v>37</v>
      </c>
      <c r="B8" s="34">
        <f>'5 Balance Sheet'!J7-'5 Balance Sheet'!I7</f>
        <v>-120800</v>
      </c>
      <c r="C8" s="34"/>
      <c r="E8" t="s">
        <v>37</v>
      </c>
      <c r="F8" s="75"/>
    </row>
    <row r="9" spans="1:7" x14ac:dyDescent="0.25">
      <c r="A9" t="s">
        <v>38</v>
      </c>
      <c r="B9" s="34">
        <f>'5 Balance Sheet'!I14-'5 Balance Sheet'!J14</f>
        <v>29600</v>
      </c>
      <c r="C9" s="34"/>
      <c r="E9" t="s">
        <v>38</v>
      </c>
      <c r="F9" s="75"/>
      <c r="G9" s="75"/>
    </row>
    <row r="10" spans="1:7" x14ac:dyDescent="0.25">
      <c r="A10" t="s">
        <v>40</v>
      </c>
      <c r="B10" s="34">
        <f>'5 Balance Sheet'!I16-'5 Balance Sheet'!J16</f>
        <v>4000</v>
      </c>
      <c r="C10" s="34"/>
      <c r="E10" t="s">
        <v>40</v>
      </c>
      <c r="F10" s="75"/>
      <c r="G10" s="75"/>
    </row>
    <row r="11" spans="1:7" x14ac:dyDescent="0.25">
      <c r="A11" s="6" t="s">
        <v>41</v>
      </c>
      <c r="B11" s="54"/>
      <c r="C11" s="54">
        <f>SUM(B5:B10)</f>
        <v>-73780</v>
      </c>
      <c r="E11" s="6" t="s">
        <v>41</v>
      </c>
      <c r="F11" s="98"/>
      <c r="G11" s="98"/>
    </row>
    <row r="12" spans="1:7" x14ac:dyDescent="0.25">
      <c r="A12" s="24" t="s">
        <v>42</v>
      </c>
      <c r="B12" s="31"/>
      <c r="C12" s="31"/>
      <c r="E12" s="24" t="s">
        <v>42</v>
      </c>
      <c r="F12" s="99"/>
      <c r="G12" s="99"/>
    </row>
    <row r="13" spans="1:7" x14ac:dyDescent="0.25">
      <c r="A13" t="s">
        <v>43</v>
      </c>
      <c r="B13" s="34">
        <f>'5 Balance Sheet'!J9-'5 Balance Sheet'!I9</f>
        <v>-36000</v>
      </c>
      <c r="C13" s="34"/>
      <c r="E13" t="s">
        <v>43</v>
      </c>
      <c r="F13" s="75"/>
      <c r="G13" s="75"/>
    </row>
    <row r="14" spans="1:7" x14ac:dyDescent="0.25">
      <c r="A14" s="6" t="s">
        <v>44</v>
      </c>
      <c r="B14" s="54"/>
      <c r="C14" s="54">
        <f>B13</f>
        <v>-36000</v>
      </c>
      <c r="E14" s="6" t="s">
        <v>44</v>
      </c>
      <c r="F14" s="98"/>
      <c r="G14" s="98"/>
    </row>
    <row r="15" spans="1:7" x14ac:dyDescent="0.25">
      <c r="A15" s="24" t="s">
        <v>45</v>
      </c>
      <c r="B15" s="31"/>
      <c r="C15" s="31"/>
      <c r="E15" s="24" t="s">
        <v>45</v>
      </c>
      <c r="F15" s="99"/>
      <c r="G15" s="99"/>
    </row>
    <row r="16" spans="1:7" x14ac:dyDescent="0.25">
      <c r="A16" t="s">
        <v>39</v>
      </c>
      <c r="B16" s="34">
        <f>'5 Balance Sheet'!I15-'5 Balance Sheet'!J15</f>
        <v>25000</v>
      </c>
      <c r="C16" s="34"/>
      <c r="E16" t="s">
        <v>39</v>
      </c>
      <c r="F16" s="75"/>
      <c r="G16" s="75"/>
    </row>
    <row r="17" spans="1:7" x14ac:dyDescent="0.25">
      <c r="A17" t="s">
        <v>46</v>
      </c>
      <c r="B17" s="34">
        <f>'5 Balance Sheet'!I18-'5 Balance Sheet'!J18</f>
        <v>101180</v>
      </c>
      <c r="C17" s="34"/>
      <c r="E17" t="s">
        <v>46</v>
      </c>
      <c r="F17" s="75"/>
      <c r="G17" s="75"/>
    </row>
    <row r="18" spans="1:7" x14ac:dyDescent="0.25">
      <c r="A18" t="s">
        <v>54</v>
      </c>
      <c r="B18" s="34">
        <f>'5 Balance Sheet'!I20-'5 Balance Sheet'!J20</f>
        <v>0</v>
      </c>
      <c r="C18" s="34"/>
      <c r="E18" t="s">
        <v>54</v>
      </c>
      <c r="F18" s="75"/>
      <c r="G18" s="75"/>
    </row>
    <row r="19" spans="1:7" x14ac:dyDescent="0.25">
      <c r="A19" t="s">
        <v>47</v>
      </c>
      <c r="B19" s="34">
        <f>-('2 Income Statement'!J15-('5 Balance Sheet'!I21-'5 Balance Sheet'!J21))</f>
        <v>-22000</v>
      </c>
      <c r="C19" s="34"/>
      <c r="E19" t="s">
        <v>47</v>
      </c>
      <c r="F19" s="98"/>
      <c r="G19" s="75"/>
    </row>
    <row r="20" spans="1:7" collapsed="1" x14ac:dyDescent="0.25">
      <c r="A20" s="6" t="s">
        <v>48</v>
      </c>
      <c r="B20" s="54"/>
      <c r="C20" s="54">
        <f>SUM(B16:B19)</f>
        <v>104180</v>
      </c>
      <c r="E20" s="6" t="s">
        <v>48</v>
      </c>
      <c r="G20" s="98"/>
    </row>
    <row r="21" spans="1:7" ht="15.75" thickBot="1" x14ac:dyDescent="0.3">
      <c r="A21" s="7" t="s">
        <v>49</v>
      </c>
      <c r="B21" s="47"/>
      <c r="C21" s="55">
        <f>SUM(C11:C20)</f>
        <v>-5600</v>
      </c>
      <c r="D21" s="9"/>
      <c r="E21" s="7" t="s">
        <v>49</v>
      </c>
      <c r="F21" s="100"/>
      <c r="G21" s="101"/>
    </row>
    <row r="22" spans="1:7" ht="15.75" thickTop="1" x14ac:dyDescent="0.25"/>
    <row r="24" spans="1:7" x14ac:dyDescent="0.25">
      <c r="E24" s="6" t="s">
        <v>66</v>
      </c>
      <c r="G24" s="86"/>
    </row>
    <row r="25" spans="1:7" ht="15.75" thickBot="1" x14ac:dyDescent="0.3">
      <c r="E25" s="102" t="str">
        <f>"+ Net Change in Cash balance"</f>
        <v>+ Net Change in Cash balance</v>
      </c>
      <c r="G25" s="107"/>
    </row>
    <row r="26" spans="1:7" x14ac:dyDescent="0.25">
      <c r="E26" s="6" t="s">
        <v>67</v>
      </c>
      <c r="G26" s="108"/>
    </row>
  </sheetData>
  <phoneticPr fontId="14" type="noConversion"/>
  <printOptions gridLines="1" gridLinesSet="0"/>
  <pageMargins left="0.25" right="0.25" top="1" bottom="1"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6"/>
  <sheetViews>
    <sheetView workbookViewId="0">
      <selection activeCell="E19" sqref="E19"/>
    </sheetView>
  </sheetViews>
  <sheetFormatPr defaultRowHeight="15" outlineLevelRow="1" x14ac:dyDescent="0.25"/>
  <cols>
    <col min="1" max="1" width="33.85546875" bestFit="1" customWidth="1"/>
    <col min="2" max="2" width="18.28515625" customWidth="1"/>
    <col min="3" max="3" width="19.5703125" customWidth="1"/>
  </cols>
  <sheetData>
    <row r="1" spans="1:3" x14ac:dyDescent="0.25">
      <c r="A1" s="52" t="str">
        <f>'8 Statement of Cash Flows'!A1</f>
        <v>Elvis Products International</v>
      </c>
      <c r="B1" s="2"/>
      <c r="C1" s="2"/>
    </row>
    <row r="2" spans="1:3" x14ac:dyDescent="0.25">
      <c r="A2" s="52" t="s">
        <v>34</v>
      </c>
      <c r="B2" s="2"/>
      <c r="C2" s="2"/>
    </row>
    <row r="3" spans="1:3" ht="15.75" thickBot="1" x14ac:dyDescent="0.3">
      <c r="A3" s="53" t="str">
        <f>'2 Income Statement'!O3&amp;" ($ in 000's)"</f>
        <v xml:space="preserve"> ($ in 000's)</v>
      </c>
      <c r="B3" s="8"/>
      <c r="C3" s="8"/>
    </row>
    <row r="4" spans="1:3" outlineLevel="1" x14ac:dyDescent="0.25">
      <c r="A4" s="24" t="s">
        <v>35</v>
      </c>
      <c r="B4" s="24"/>
      <c r="C4" s="24"/>
    </row>
    <row r="5" spans="1:3" outlineLevel="1" x14ac:dyDescent="0.25">
      <c r="A5" t="s">
        <v>11</v>
      </c>
      <c r="B5" s="75">
        <v>44220</v>
      </c>
      <c r="C5" s="75"/>
    </row>
    <row r="6" spans="1:3" outlineLevel="1" x14ac:dyDescent="0.25">
      <c r="A6" t="s">
        <v>7</v>
      </c>
      <c r="B6" s="75">
        <v>20000</v>
      </c>
      <c r="C6" s="75"/>
    </row>
    <row r="7" spans="1:3" outlineLevel="1" x14ac:dyDescent="0.25">
      <c r="A7" t="s">
        <v>36</v>
      </c>
      <c r="B7" s="75">
        <f>-('5 Balance Sheet'!I6-'5 Balance Sheet'!J6)</f>
        <v>-50800</v>
      </c>
      <c r="C7" s="75"/>
    </row>
    <row r="8" spans="1:3" outlineLevel="1" x14ac:dyDescent="0.25">
      <c r="A8" t="s">
        <v>37</v>
      </c>
      <c r="B8" s="75">
        <f>-('5 Balance Sheet'!I7-'5 Balance Sheet'!J7)</f>
        <v>-120800</v>
      </c>
      <c r="C8" s="75"/>
    </row>
    <row r="9" spans="1:3" outlineLevel="1" x14ac:dyDescent="0.25">
      <c r="A9" t="s">
        <v>38</v>
      </c>
      <c r="B9" s="75">
        <f>'5 Balance Sheet'!I14-'5 Balance Sheet'!J14</f>
        <v>29600</v>
      </c>
      <c r="C9" s="75"/>
    </row>
    <row r="10" spans="1:3" outlineLevel="1" x14ac:dyDescent="0.25">
      <c r="A10" t="s">
        <v>40</v>
      </c>
      <c r="B10" s="75">
        <f>'5 Balance Sheet'!I16-'5 Balance Sheet'!J16</f>
        <v>4000</v>
      </c>
      <c r="C10" s="75"/>
    </row>
    <row r="11" spans="1:3" x14ac:dyDescent="0.25">
      <c r="A11" s="6" t="s">
        <v>41</v>
      </c>
      <c r="B11" s="98"/>
      <c r="C11" s="98">
        <f>SUM(B5:B10)</f>
        <v>-73780</v>
      </c>
    </row>
    <row r="12" spans="1:3" outlineLevel="1" x14ac:dyDescent="0.25">
      <c r="A12" s="24" t="s">
        <v>42</v>
      </c>
      <c r="B12" s="99"/>
      <c r="C12" s="99"/>
    </row>
    <row r="13" spans="1:3" outlineLevel="1" x14ac:dyDescent="0.25">
      <c r="A13" t="s">
        <v>43</v>
      </c>
      <c r="B13" s="75">
        <f>-('5 Balance Sheet'!I9-'5 Balance Sheet'!J9)</f>
        <v>-36000</v>
      </c>
      <c r="C13" s="75"/>
    </row>
    <row r="14" spans="1:3" x14ac:dyDescent="0.25">
      <c r="A14" s="6" t="s">
        <v>44</v>
      </c>
      <c r="B14" s="98"/>
      <c r="C14" s="98">
        <f>SUM(B13)</f>
        <v>-36000</v>
      </c>
    </row>
    <row r="15" spans="1:3" outlineLevel="1" x14ac:dyDescent="0.25">
      <c r="A15" s="24" t="s">
        <v>45</v>
      </c>
      <c r="B15" s="99"/>
      <c r="C15" s="99"/>
    </row>
    <row r="16" spans="1:3" outlineLevel="1" x14ac:dyDescent="0.25">
      <c r="A16" t="s">
        <v>39</v>
      </c>
      <c r="B16" s="75">
        <f>'5 Balance Sheet'!I15-'5 Balance Sheet'!J15</f>
        <v>25000</v>
      </c>
      <c r="C16" s="75"/>
    </row>
    <row r="17" spans="1:3" outlineLevel="1" x14ac:dyDescent="0.25">
      <c r="A17" t="s">
        <v>46</v>
      </c>
      <c r="B17" s="75">
        <f>'5 Balance Sheet'!I18-'5 Balance Sheet'!J18</f>
        <v>101180</v>
      </c>
      <c r="C17" s="75"/>
    </row>
    <row r="18" spans="1:3" outlineLevel="1" x14ac:dyDescent="0.25">
      <c r="A18" t="s">
        <v>54</v>
      </c>
      <c r="B18" s="75">
        <f>'5 Balance Sheet'!I20-'5 Balance Sheet'!J20</f>
        <v>0</v>
      </c>
      <c r="C18" s="75"/>
    </row>
    <row r="19" spans="1:3" outlineLevel="1" x14ac:dyDescent="0.25">
      <c r="A19" t="s">
        <v>47</v>
      </c>
      <c r="B19" s="75">
        <f>'8 Statement of Cash Flows'!B19</f>
        <v>-22000</v>
      </c>
      <c r="C19" s="75"/>
    </row>
    <row r="20" spans="1:3" x14ac:dyDescent="0.25">
      <c r="A20" s="6" t="s">
        <v>48</v>
      </c>
      <c r="B20" s="98"/>
      <c r="C20" s="98">
        <f>SUM(B16:B19)</f>
        <v>104180</v>
      </c>
    </row>
    <row r="21" spans="1:3" ht="15.75" thickBot="1" x14ac:dyDescent="0.3">
      <c r="A21" s="7" t="s">
        <v>49</v>
      </c>
      <c r="B21" s="100"/>
      <c r="C21" s="101">
        <f>SUM(C11,C14,C20)</f>
        <v>-5600</v>
      </c>
    </row>
    <row r="22" spans="1:3" ht="15.75" thickTop="1" x14ac:dyDescent="0.25"/>
    <row r="24" spans="1:3" x14ac:dyDescent="0.25">
      <c r="A24" s="6" t="s">
        <v>66</v>
      </c>
      <c r="C24" s="36">
        <f>'5 Balance Sheet'!J5</f>
        <v>57600</v>
      </c>
    </row>
    <row r="25" spans="1:3" ht="15.75" thickBot="1" x14ac:dyDescent="0.3">
      <c r="A25" s="102" t="str">
        <f>"+ Net Change in Cash balance"</f>
        <v>+ Net Change in Cash balance</v>
      </c>
      <c r="C25" s="103">
        <f>C21</f>
        <v>-5600</v>
      </c>
    </row>
    <row r="26" spans="1:3" x14ac:dyDescent="0.25">
      <c r="A26" s="6" t="s">
        <v>67</v>
      </c>
      <c r="C26" s="104">
        <f>SUM(C24:C25)</f>
        <v>52000</v>
      </c>
    </row>
  </sheetData>
  <scenarios current="0" show="0" sqref="C21 C26">
    <scenario name="original case" locked="1" count="2" user="Hesham Merdad" comment="Created by Hesham Merdad on 9/1/2012_x000a_Modified by Hesham Merdad on 9/1/2012">
      <inputCells r="B5" val="44220"/>
      <inputCells r="B6" val="20000"/>
    </scenario>
    <scenario name="case1" locked="1" count="2" user="Hesham Merdad" comment="Created by Hesham Merdad on 9/1/2012">
      <inputCells r="B5" val="66000"/>
      <inputCells r="B6" val="10000"/>
    </scenario>
    <scenario name="case 2" locked="1" count="2" user="Hesham Merdad" comment="Created by Hesham Merdad on 9/1/2012">
      <inputCells r="B6" val="10000" numFmtId="167"/>
      <inputCells r="B19" val="-30000"/>
    </scenario>
  </scenario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1 Objectives</vt:lpstr>
      <vt:lpstr>2 Income Statement</vt:lpstr>
      <vt:lpstr>3 IS with Custom Number Format</vt:lpstr>
      <vt:lpstr>4 Common Size Income Statement</vt:lpstr>
      <vt:lpstr>5 Balance Sheet</vt:lpstr>
      <vt:lpstr>6 BS with Custom Format</vt:lpstr>
      <vt:lpstr>7 Common Size Balance Sheet</vt:lpstr>
      <vt:lpstr>8 Statement of Cash Flows</vt:lpstr>
      <vt:lpstr>9 what if (seniro manag)</vt:lpstr>
      <vt:lpstr>10 Scenario Summary</vt:lpstr>
      <vt:lpstr>11 what if (using develper tab)</vt:lpstr>
      <vt:lpstr>AR</vt:lpstr>
      <vt:lpstr>'9 what if (seniro manag)'!Cash_balance_at_2009</vt:lpstr>
      <vt:lpstr>'9 what if (seniro manag)'!Depreciation_Expense</vt:lpstr>
      <vt:lpstr>'9 what if (seniro manag)'!Net_Change_in_Cash_Balance</vt:lpstr>
      <vt:lpstr>'9 what if (seniro manag)'!Net_Income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 Ph.D.</dc:creator>
  <cp:lastModifiedBy>Hesham Merdad</cp:lastModifiedBy>
  <cp:lastPrinted>2008-10-20T22:29:55Z</cp:lastPrinted>
  <dcterms:created xsi:type="dcterms:W3CDTF">1995-10-30T22:25:51Z</dcterms:created>
  <dcterms:modified xsi:type="dcterms:W3CDTF">2012-09-09T07:11:41Z</dcterms:modified>
</cp:coreProperties>
</file>