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75" windowHeight="4110" activeTab="4"/>
  </bookViews>
  <sheets>
    <sheet name="LR" sheetId="1" r:id="rId1"/>
    <sheet name="Quizzes" sheetId="2" r:id="rId2"/>
    <sheet name="summery" sheetId="3" r:id="rId3"/>
    <sheet name="Names" sheetId="4" r:id="rId4"/>
    <sheet name="Final Grades" sheetId="5" r:id="rId5"/>
  </sheets>
  <definedNames/>
  <calcPr fullCalcOnLoad="1"/>
</workbook>
</file>

<file path=xl/sharedStrings.xml><?xml version="1.0" encoding="utf-8"?>
<sst xmlns="http://schemas.openxmlformats.org/spreadsheetml/2006/main" count="92" uniqueCount="51">
  <si>
    <t>stdev=</t>
  </si>
  <si>
    <t>average=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</si>
  <si>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</si>
  <si>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</si>
  <si>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</si>
  <si>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</si>
  <si>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</si>
  <si>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</si>
  <si>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</si>
  <si>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</si>
  <si>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</si>
  <si>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Average=</t>
  </si>
  <si>
    <t>Stdev=</t>
  </si>
  <si>
    <t>Sum(Q)/90</t>
  </si>
  <si>
    <t>sum(LR)/100</t>
  </si>
  <si>
    <t>Final Grade</t>
  </si>
  <si>
    <t>Final sum</t>
  </si>
  <si>
    <t>semester:091</t>
  </si>
  <si>
    <t>S#</t>
  </si>
  <si>
    <t>EP</t>
  </si>
  <si>
    <t>ID</t>
  </si>
  <si>
    <t>Sum(Q)/50</t>
  </si>
  <si>
    <t>Fial/50</t>
  </si>
  <si>
    <t>week#</t>
  </si>
  <si>
    <t>Section:178</t>
  </si>
  <si>
    <t>AL-TURAIFI, IBRAHIM AMIN</t>
  </si>
  <si>
    <t>AL-MALKI, SERAJ AWADH SHERAZ</t>
  </si>
  <si>
    <t>AL-SHAHRANI, MOHAMMAD SAAD AMER</t>
  </si>
  <si>
    <t>AL-ANDEJANI, ABDUL-RAHMAN ANWAR SABER</t>
  </si>
  <si>
    <t>AL-AMRI, MAJED ALI YAHYA</t>
  </si>
  <si>
    <t>AL-AMRI, FARES ALI YAHYA</t>
  </si>
  <si>
    <t>SHABU, NADIR AHMAD YOUSEF</t>
  </si>
  <si>
    <t>BA-AOUM, BASEM HASSAN ABDUL-GA</t>
  </si>
  <si>
    <t>DAKHIL, MARWAN MAHMOUD ABDUL-K</t>
  </si>
  <si>
    <t>AL-SANAD, ABDUL-MAJEED IBRAHIM KHALEEL</t>
  </si>
  <si>
    <t>AL-JAMAA, MESHAL AHMAD YOUSEF</t>
  </si>
  <si>
    <t>AL-SMAEL, MOHAMMAD ADNAN MOHAMMAD</t>
  </si>
  <si>
    <t>AL-GUWAIZ, ABDULLAH MOHAMMAD ABDUL-</t>
  </si>
  <si>
    <t>AL-DOSSARI, IBRAHIM ABDULLAH IBRAHI</t>
  </si>
  <si>
    <t>AL-SAEDI, MOHAMMAD ABED ABDULLAH</t>
  </si>
  <si>
    <t>ISHAQ, AHMAD IBRAHIM AL-YAS</t>
  </si>
  <si>
    <t>Al Kholifi</t>
  </si>
  <si>
    <t>Section</t>
  </si>
  <si>
    <t>178</t>
  </si>
  <si>
    <t>Average</t>
  </si>
  <si>
    <t>Total/17</t>
  </si>
  <si>
    <t>?????????/</t>
  </si>
  <si>
    <t>L</t>
  </si>
  <si>
    <t>Q</t>
  </si>
  <si>
    <t>Final sum/20</t>
  </si>
  <si>
    <t>Final Grade/20</t>
  </si>
</sst>
</file>

<file path=xl/styles.xml><?xml version="1.0" encoding="utf-8"?>
<styleSheet xmlns="http://schemas.openxmlformats.org/spreadsheetml/2006/main">
  <numFmts count="2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14"/>
      <color indexed="8"/>
      <name val="Arial"/>
      <family val="0"/>
    </font>
    <font>
      <sz val="14"/>
      <color indexed="8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2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0" fillId="25" borderId="10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25" fillId="26" borderId="10" xfId="0" applyNumberFormat="1" applyFont="1" applyFill="1" applyBorder="1" applyAlignment="1">
      <alignment horizontal="center"/>
    </xf>
    <xf numFmtId="2" fontId="25" fillId="26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2" fontId="0" fillId="17" borderId="10" xfId="0" applyNumberFormat="1" applyFill="1" applyBorder="1" applyAlignment="1">
      <alignment horizontal="center"/>
    </xf>
    <xf numFmtId="176" fontId="0" fillId="17" borderId="10" xfId="0" applyNumberForma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11" sqref="A11:IV11"/>
    </sheetView>
  </sheetViews>
  <sheetFormatPr defaultColWidth="9.140625" defaultRowHeight="12.75"/>
  <cols>
    <col min="1" max="1" width="8.140625" style="0" customWidth="1"/>
    <col min="2" max="12" width="7.8515625" style="1" customWidth="1"/>
    <col min="13" max="13" width="12.7109375" style="1" customWidth="1"/>
    <col min="14" max="14" width="11.8515625" style="2" customWidth="1"/>
  </cols>
  <sheetData>
    <row r="1" ht="12.75">
      <c r="C1" s="1" t="s">
        <v>17</v>
      </c>
    </row>
    <row r="2" ht="12.75">
      <c r="C2" s="1" t="s">
        <v>24</v>
      </c>
    </row>
    <row r="3" ht="12.75">
      <c r="C3" s="1" t="s">
        <v>41</v>
      </c>
    </row>
    <row r="4" spans="1:14" ht="12.75">
      <c r="A4" s="12" t="s">
        <v>23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11</v>
      </c>
      <c r="K4" s="12">
        <v>12</v>
      </c>
      <c r="L4" s="12">
        <v>13</v>
      </c>
      <c r="M4" s="12" t="s">
        <v>14</v>
      </c>
      <c r="N4" s="10" t="s">
        <v>14</v>
      </c>
    </row>
    <row r="5" spans="1:14" ht="12.75">
      <c r="A5" s="12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12"/>
      <c r="N5" s="10"/>
    </row>
    <row r="6" spans="1:14" ht="12.75">
      <c r="A6" s="12">
        <v>2</v>
      </c>
      <c r="B6" s="5">
        <v>7</v>
      </c>
      <c r="C6" s="5">
        <v>8</v>
      </c>
      <c r="D6" s="5">
        <v>8</v>
      </c>
      <c r="E6" s="5">
        <v>6.5</v>
      </c>
      <c r="F6" s="5">
        <v>6.5</v>
      </c>
      <c r="G6" s="5">
        <v>9</v>
      </c>
      <c r="H6" s="5">
        <v>9.5</v>
      </c>
      <c r="I6" s="5">
        <v>9</v>
      </c>
      <c r="J6" s="5">
        <v>8.5</v>
      </c>
      <c r="K6" s="5">
        <v>9.5</v>
      </c>
      <c r="L6" s="5">
        <v>8.5</v>
      </c>
      <c r="M6" s="12">
        <f aca="true" t="shared" si="0" ref="M6:M20">SUM(C6:L6)</f>
        <v>83</v>
      </c>
      <c r="N6" s="10">
        <f aca="true" t="shared" si="1" ref="N6:N20">M6*100/100</f>
        <v>83</v>
      </c>
    </row>
    <row r="7" spans="1:14" ht="12.75">
      <c r="A7" s="12">
        <v>3</v>
      </c>
      <c r="B7" s="5">
        <v>4</v>
      </c>
      <c r="C7" s="5">
        <v>7.5</v>
      </c>
      <c r="D7" s="5">
        <v>7.5</v>
      </c>
      <c r="E7" s="5">
        <v>7.5</v>
      </c>
      <c r="F7" s="5">
        <v>8.5</v>
      </c>
      <c r="G7" s="5">
        <v>10</v>
      </c>
      <c r="H7" s="5">
        <v>9</v>
      </c>
      <c r="I7" s="5">
        <v>9.5</v>
      </c>
      <c r="J7" s="5">
        <v>10</v>
      </c>
      <c r="K7" s="5">
        <v>9</v>
      </c>
      <c r="L7" s="5">
        <v>9.5</v>
      </c>
      <c r="M7" s="12">
        <f t="shared" si="0"/>
        <v>88</v>
      </c>
      <c r="N7" s="10">
        <f t="shared" si="1"/>
        <v>88</v>
      </c>
    </row>
    <row r="8" spans="1:14" ht="12.75">
      <c r="A8" s="12">
        <v>4</v>
      </c>
      <c r="B8" s="5">
        <v>4</v>
      </c>
      <c r="C8" s="5">
        <v>7</v>
      </c>
      <c r="D8" s="5">
        <v>7</v>
      </c>
      <c r="E8" s="5">
        <v>6.5</v>
      </c>
      <c r="F8" s="5">
        <v>9</v>
      </c>
      <c r="G8" s="5">
        <v>10</v>
      </c>
      <c r="H8" s="5">
        <v>9.5</v>
      </c>
      <c r="I8" s="5">
        <v>9</v>
      </c>
      <c r="J8" s="5">
        <v>10</v>
      </c>
      <c r="K8" s="5">
        <v>9</v>
      </c>
      <c r="L8" s="5">
        <v>9</v>
      </c>
      <c r="M8" s="12">
        <f t="shared" si="0"/>
        <v>86</v>
      </c>
      <c r="N8" s="10">
        <f t="shared" si="1"/>
        <v>86</v>
      </c>
    </row>
    <row r="9" spans="1:14" ht="12.75">
      <c r="A9" s="12">
        <v>5</v>
      </c>
      <c r="B9" s="5">
        <v>8</v>
      </c>
      <c r="C9" s="5">
        <v>6</v>
      </c>
      <c r="D9" s="5">
        <v>6</v>
      </c>
      <c r="E9" s="5">
        <v>8</v>
      </c>
      <c r="F9" s="5">
        <v>8</v>
      </c>
      <c r="G9" s="5">
        <v>9</v>
      </c>
      <c r="H9" s="5">
        <v>8.5</v>
      </c>
      <c r="I9" s="5">
        <v>8</v>
      </c>
      <c r="J9" s="5">
        <v>8.5</v>
      </c>
      <c r="K9" s="5">
        <v>8.5</v>
      </c>
      <c r="L9" s="5">
        <v>8.5</v>
      </c>
      <c r="M9" s="12">
        <f t="shared" si="0"/>
        <v>79</v>
      </c>
      <c r="N9" s="10">
        <f t="shared" si="1"/>
        <v>79</v>
      </c>
    </row>
    <row r="10" spans="1:14" ht="12.75">
      <c r="A10" s="12">
        <v>6</v>
      </c>
      <c r="B10" s="5">
        <v>8</v>
      </c>
      <c r="C10" s="5">
        <v>8</v>
      </c>
      <c r="D10" s="5">
        <v>8</v>
      </c>
      <c r="E10" s="5">
        <v>7.5</v>
      </c>
      <c r="F10" s="5">
        <v>8</v>
      </c>
      <c r="G10" s="5">
        <v>9</v>
      </c>
      <c r="H10" s="5">
        <v>9</v>
      </c>
      <c r="I10" s="5">
        <v>8.5</v>
      </c>
      <c r="J10" s="5">
        <v>9.5</v>
      </c>
      <c r="K10" s="5">
        <v>9.5</v>
      </c>
      <c r="L10" s="5">
        <v>9</v>
      </c>
      <c r="M10" s="12">
        <f t="shared" si="0"/>
        <v>86</v>
      </c>
      <c r="N10" s="10">
        <f t="shared" si="1"/>
        <v>86</v>
      </c>
    </row>
    <row r="11" spans="1:15" ht="12.75">
      <c r="A11" s="12">
        <v>7</v>
      </c>
      <c r="B11" s="5">
        <v>3.5</v>
      </c>
      <c r="C11" s="5">
        <v>7</v>
      </c>
      <c r="D11" s="34">
        <v>6</v>
      </c>
      <c r="E11" s="5">
        <v>6.5</v>
      </c>
      <c r="F11" s="5">
        <v>8</v>
      </c>
      <c r="G11" s="5">
        <v>9.5</v>
      </c>
      <c r="H11" s="5">
        <v>9.5</v>
      </c>
      <c r="I11" s="5">
        <v>9</v>
      </c>
      <c r="J11" s="5">
        <v>10</v>
      </c>
      <c r="K11" s="5">
        <v>10</v>
      </c>
      <c r="L11" s="5">
        <v>9.5</v>
      </c>
      <c r="M11" s="12">
        <f>SUM(C11:L11)</f>
        <v>85</v>
      </c>
      <c r="N11" s="10">
        <f t="shared" si="1"/>
        <v>85</v>
      </c>
      <c r="O11" t="s">
        <v>47</v>
      </c>
    </row>
    <row r="12" spans="1:14" ht="12.75">
      <c r="A12" s="12">
        <v>8</v>
      </c>
      <c r="B12" s="25">
        <v>1.5</v>
      </c>
      <c r="C12" s="25">
        <v>2</v>
      </c>
      <c r="D12" s="25">
        <v>7.5</v>
      </c>
      <c r="E12" s="25">
        <v>8</v>
      </c>
      <c r="F12" s="25">
        <v>7.5</v>
      </c>
      <c r="G12" s="25">
        <v>9</v>
      </c>
      <c r="H12" s="25">
        <v>9</v>
      </c>
      <c r="I12" s="25">
        <v>10</v>
      </c>
      <c r="J12" s="25">
        <v>10</v>
      </c>
      <c r="K12" s="5">
        <v>10</v>
      </c>
      <c r="L12" s="5">
        <v>8.5</v>
      </c>
      <c r="M12" s="12">
        <f t="shared" si="0"/>
        <v>81.5</v>
      </c>
      <c r="N12" s="10">
        <f t="shared" si="1"/>
        <v>81.5</v>
      </c>
    </row>
    <row r="13" spans="1:14" ht="12.75">
      <c r="A13" s="12">
        <v>9</v>
      </c>
      <c r="B13" s="25">
        <v>2.5</v>
      </c>
      <c r="C13" s="25">
        <v>6</v>
      </c>
      <c r="D13" s="25">
        <v>7</v>
      </c>
      <c r="E13" s="25">
        <v>6</v>
      </c>
      <c r="F13" s="25">
        <v>8.5</v>
      </c>
      <c r="G13" s="25">
        <v>8.5</v>
      </c>
      <c r="H13" s="25">
        <v>9.5</v>
      </c>
      <c r="I13" s="25">
        <v>10</v>
      </c>
      <c r="J13" s="25">
        <v>10</v>
      </c>
      <c r="K13" s="5">
        <v>10</v>
      </c>
      <c r="L13" s="5">
        <v>9</v>
      </c>
      <c r="M13" s="12">
        <f t="shared" si="0"/>
        <v>84.5</v>
      </c>
      <c r="N13" s="10">
        <f t="shared" si="1"/>
        <v>84.5</v>
      </c>
    </row>
    <row r="14" spans="1:14" ht="12.75">
      <c r="A14" s="12">
        <v>10</v>
      </c>
      <c r="B14" s="25">
        <v>6</v>
      </c>
      <c r="C14" s="25">
        <v>5</v>
      </c>
      <c r="D14" s="25">
        <v>9</v>
      </c>
      <c r="E14" s="25">
        <v>7.5</v>
      </c>
      <c r="F14" s="25">
        <v>9</v>
      </c>
      <c r="G14" s="25">
        <v>9.5</v>
      </c>
      <c r="H14" s="25">
        <v>10</v>
      </c>
      <c r="I14" s="25">
        <v>10</v>
      </c>
      <c r="J14" s="25">
        <v>9.5</v>
      </c>
      <c r="K14" s="5">
        <v>10</v>
      </c>
      <c r="L14" s="5">
        <v>9</v>
      </c>
      <c r="M14" s="12">
        <f t="shared" si="0"/>
        <v>88.5</v>
      </c>
      <c r="N14" s="10">
        <f t="shared" si="1"/>
        <v>88.5</v>
      </c>
    </row>
    <row r="15" spans="1:14" ht="12.75">
      <c r="A15" s="12">
        <v>11</v>
      </c>
      <c r="B15" s="5">
        <v>9</v>
      </c>
      <c r="C15" s="5">
        <v>7.5</v>
      </c>
      <c r="D15" s="5">
        <v>8.5</v>
      </c>
      <c r="E15" s="5">
        <v>8</v>
      </c>
      <c r="F15" s="5">
        <v>8.5</v>
      </c>
      <c r="G15" s="5">
        <v>9.5</v>
      </c>
      <c r="H15" s="5">
        <v>10</v>
      </c>
      <c r="I15" s="5">
        <v>8.5</v>
      </c>
      <c r="J15" s="5">
        <v>10</v>
      </c>
      <c r="K15" s="5">
        <v>9.5</v>
      </c>
      <c r="L15" s="5">
        <v>9</v>
      </c>
      <c r="M15" s="12">
        <f t="shared" si="0"/>
        <v>89</v>
      </c>
      <c r="N15" s="10">
        <f t="shared" si="1"/>
        <v>89</v>
      </c>
    </row>
    <row r="16" spans="1:14" ht="12.75">
      <c r="A16" s="12">
        <v>12</v>
      </c>
      <c r="B16" s="5">
        <v>0</v>
      </c>
      <c r="C16" s="5">
        <v>6.5</v>
      </c>
      <c r="D16" s="5">
        <v>6</v>
      </c>
      <c r="E16" s="5">
        <v>8.5</v>
      </c>
      <c r="F16" s="5">
        <v>9</v>
      </c>
      <c r="G16" s="5">
        <v>10</v>
      </c>
      <c r="H16" s="5">
        <v>10</v>
      </c>
      <c r="I16" s="5">
        <v>10</v>
      </c>
      <c r="J16" s="5">
        <v>10</v>
      </c>
      <c r="K16" s="5">
        <v>10</v>
      </c>
      <c r="L16" s="26">
        <v>9.5</v>
      </c>
      <c r="M16" s="12">
        <f t="shared" si="0"/>
        <v>89.5</v>
      </c>
      <c r="N16" s="10">
        <f t="shared" si="1"/>
        <v>89.5</v>
      </c>
    </row>
    <row r="17" spans="1:14" ht="12.75">
      <c r="A17" s="12">
        <v>13</v>
      </c>
      <c r="B17" s="5">
        <v>3</v>
      </c>
      <c r="C17" s="5">
        <v>6</v>
      </c>
      <c r="D17" s="5">
        <v>8.5</v>
      </c>
      <c r="E17" s="5">
        <v>9</v>
      </c>
      <c r="F17" s="5">
        <v>9.5</v>
      </c>
      <c r="G17" s="5">
        <v>10</v>
      </c>
      <c r="H17" s="5">
        <v>10</v>
      </c>
      <c r="I17" s="5">
        <v>10</v>
      </c>
      <c r="J17" s="5">
        <v>10</v>
      </c>
      <c r="K17" s="5">
        <v>10</v>
      </c>
      <c r="L17" s="5">
        <v>8.5</v>
      </c>
      <c r="M17" s="12">
        <f t="shared" si="0"/>
        <v>91.5</v>
      </c>
      <c r="N17" s="10">
        <f t="shared" si="1"/>
        <v>91.5</v>
      </c>
    </row>
    <row r="18" spans="1:14" ht="12.75">
      <c r="A18" s="12">
        <v>14</v>
      </c>
      <c r="B18" s="5">
        <v>6</v>
      </c>
      <c r="C18" s="5">
        <v>6.5</v>
      </c>
      <c r="D18" s="5">
        <v>7</v>
      </c>
      <c r="E18" s="5">
        <v>9</v>
      </c>
      <c r="F18" s="5">
        <v>9.5</v>
      </c>
      <c r="G18" s="5">
        <v>9.5</v>
      </c>
      <c r="H18" s="5">
        <v>9.5</v>
      </c>
      <c r="I18" s="5">
        <v>9.5</v>
      </c>
      <c r="J18" s="5">
        <v>10</v>
      </c>
      <c r="K18" s="5">
        <v>10</v>
      </c>
      <c r="L18" s="5">
        <v>9</v>
      </c>
      <c r="M18" s="12">
        <f t="shared" si="0"/>
        <v>89.5</v>
      </c>
      <c r="N18" s="10">
        <f t="shared" si="1"/>
        <v>89.5</v>
      </c>
    </row>
    <row r="19" spans="1:14" ht="12.75">
      <c r="A19" s="12">
        <v>15</v>
      </c>
      <c r="B19" s="5">
        <v>1.5</v>
      </c>
      <c r="C19" s="5">
        <v>4</v>
      </c>
      <c r="D19" s="5">
        <v>7</v>
      </c>
      <c r="E19" s="5">
        <v>7</v>
      </c>
      <c r="F19" s="5">
        <v>8</v>
      </c>
      <c r="G19" s="5">
        <v>8.5</v>
      </c>
      <c r="H19" s="5">
        <v>9</v>
      </c>
      <c r="I19" s="5">
        <v>9.5</v>
      </c>
      <c r="J19" s="5">
        <v>8</v>
      </c>
      <c r="K19" s="5">
        <v>8.5</v>
      </c>
      <c r="L19" s="5">
        <v>9</v>
      </c>
      <c r="M19" s="12">
        <f t="shared" si="0"/>
        <v>78.5</v>
      </c>
      <c r="N19" s="10">
        <f t="shared" si="1"/>
        <v>78.5</v>
      </c>
    </row>
    <row r="20" spans="1:14" ht="12.75">
      <c r="A20" s="12">
        <v>16</v>
      </c>
      <c r="B20" s="5">
        <v>1.5</v>
      </c>
      <c r="C20" s="5">
        <v>5.5</v>
      </c>
      <c r="D20" s="5">
        <v>8.5</v>
      </c>
      <c r="E20" s="5">
        <v>8</v>
      </c>
      <c r="F20" s="5">
        <v>8</v>
      </c>
      <c r="G20" s="5">
        <v>9.5</v>
      </c>
      <c r="H20" s="5">
        <v>10</v>
      </c>
      <c r="I20" s="5">
        <v>9.5</v>
      </c>
      <c r="J20" s="5">
        <v>9.5</v>
      </c>
      <c r="K20" s="5">
        <v>8.5</v>
      </c>
      <c r="L20" s="5">
        <v>0</v>
      </c>
      <c r="M20" s="12">
        <f t="shared" si="0"/>
        <v>77</v>
      </c>
      <c r="N20" s="10">
        <f t="shared" si="1"/>
        <v>77</v>
      </c>
    </row>
    <row r="21" spans="1:14" ht="12.75">
      <c r="A21" s="9" t="s">
        <v>1</v>
      </c>
      <c r="B21" s="10"/>
      <c r="C21" s="10">
        <f aca="true" t="shared" si="2" ref="C21:L21">AVERAGE(C5:C20)</f>
        <v>6.166666666666667</v>
      </c>
      <c r="D21" s="10">
        <f t="shared" si="2"/>
        <v>7.433333333333334</v>
      </c>
      <c r="E21" s="10">
        <f t="shared" si="2"/>
        <v>7.566666666666666</v>
      </c>
      <c r="F21" s="10">
        <f t="shared" si="2"/>
        <v>8.366666666666667</v>
      </c>
      <c r="G21" s="10">
        <f t="shared" si="2"/>
        <v>9.366666666666667</v>
      </c>
      <c r="H21" s="10">
        <f t="shared" si="2"/>
        <v>9.466666666666667</v>
      </c>
      <c r="I21" s="10">
        <f t="shared" si="2"/>
        <v>9.333333333333334</v>
      </c>
      <c r="J21" s="10">
        <f t="shared" si="2"/>
        <v>9.566666666666666</v>
      </c>
      <c r="K21" s="10">
        <f t="shared" si="2"/>
        <v>9.466666666666667</v>
      </c>
      <c r="L21" s="10">
        <f t="shared" si="2"/>
        <v>8.366666666666667</v>
      </c>
      <c r="M21" s="10">
        <f>AVERAGE(M5:M20)</f>
        <v>85.1</v>
      </c>
      <c r="N21" s="10">
        <f>AVERAGE(N5:N20)</f>
        <v>85.1</v>
      </c>
    </row>
    <row r="22" spans="1:14" ht="12.75">
      <c r="A22" s="9" t="s">
        <v>0</v>
      </c>
      <c r="B22" s="10"/>
      <c r="C22" s="10">
        <f aca="true" t="shared" si="3" ref="C22:N22">STDEV(C4:C20)</f>
        <v>1.7365554986812255</v>
      </c>
      <c r="D22" s="10">
        <f t="shared" si="3"/>
        <v>1.2776117041834998</v>
      </c>
      <c r="E22" s="10">
        <f t="shared" si="3"/>
        <v>1.098768249753635</v>
      </c>
      <c r="F22" s="10">
        <f t="shared" si="3"/>
        <v>0.9655525188547056</v>
      </c>
      <c r="G22" s="10">
        <f t="shared" si="3"/>
        <v>0.773923984208613</v>
      </c>
      <c r="H22" s="10">
        <f t="shared" si="3"/>
        <v>0.5916079783099616</v>
      </c>
      <c r="I22" s="10">
        <f t="shared" si="3"/>
        <v>0.6291528696058958</v>
      </c>
      <c r="J22" s="10">
        <f t="shared" si="3"/>
        <v>0.7465197027987048</v>
      </c>
      <c r="K22" s="10">
        <f t="shared" si="3"/>
        <v>0.8660254037844386</v>
      </c>
      <c r="L22" s="10">
        <f t="shared" si="3"/>
        <v>2.5411201598245343</v>
      </c>
      <c r="M22" s="10">
        <f t="shared" si="3"/>
        <v>4.476924965068943</v>
      </c>
      <c r="N22" s="10">
        <f t="shared" si="3"/>
        <v>4.476924965068943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L11" sqref="L11"/>
    </sheetView>
  </sheetViews>
  <sheetFormatPr defaultColWidth="9.140625" defaultRowHeight="12.75"/>
  <cols>
    <col min="1" max="1" width="9.140625" style="1" customWidth="1"/>
    <col min="2" max="10" width="6.421875" style="1" customWidth="1"/>
    <col min="11" max="11" width="11.28125" style="0" customWidth="1"/>
    <col min="12" max="12" width="10.57421875" style="3" customWidth="1"/>
  </cols>
  <sheetData>
    <row r="1" ht="12.75">
      <c r="C1" s="1" t="s">
        <v>17</v>
      </c>
    </row>
    <row r="2" ht="12.75">
      <c r="C2" s="1" t="s">
        <v>24</v>
      </c>
    </row>
    <row r="3" ht="12.75">
      <c r="C3" s="1" t="s">
        <v>41</v>
      </c>
    </row>
    <row r="4" spans="1:13" ht="12.75">
      <c r="A4" s="12"/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13</v>
      </c>
      <c r="L4" s="10" t="s">
        <v>21</v>
      </c>
      <c r="M4" s="13"/>
    </row>
    <row r="5" spans="1:19" ht="12.75">
      <c r="A5" s="12">
        <v>1</v>
      </c>
      <c r="B5" s="27"/>
      <c r="C5" s="27"/>
      <c r="D5" s="27"/>
      <c r="E5" s="27"/>
      <c r="F5" s="27"/>
      <c r="G5" s="27"/>
      <c r="H5" s="27"/>
      <c r="I5" s="27"/>
      <c r="J5" s="27"/>
      <c r="K5" s="12"/>
      <c r="L5" s="10"/>
      <c r="S5" s="13"/>
    </row>
    <row r="6" spans="1:12" ht="12.75">
      <c r="A6" s="12">
        <v>2</v>
      </c>
      <c r="B6" s="26">
        <v>7</v>
      </c>
      <c r="C6" s="26">
        <v>4</v>
      </c>
      <c r="D6" s="26">
        <v>6</v>
      </c>
      <c r="E6" s="26">
        <v>6</v>
      </c>
      <c r="F6" s="26">
        <v>8</v>
      </c>
      <c r="G6" s="26">
        <v>7</v>
      </c>
      <c r="H6" s="26">
        <v>4</v>
      </c>
      <c r="I6" s="26">
        <v>7</v>
      </c>
      <c r="J6" s="26">
        <v>10</v>
      </c>
      <c r="K6" s="12">
        <f aca="true" t="shared" si="0" ref="K6:K20">SUM(B6:J6)</f>
        <v>59</v>
      </c>
      <c r="L6" s="10">
        <f aca="true" t="shared" si="1" ref="L6:L20">K6*50/90</f>
        <v>32.77777777777778</v>
      </c>
    </row>
    <row r="7" spans="1:12" ht="12.75">
      <c r="A7" s="12">
        <v>3</v>
      </c>
      <c r="B7" s="26">
        <v>5</v>
      </c>
      <c r="C7" s="26">
        <v>1</v>
      </c>
      <c r="D7" s="26">
        <v>4</v>
      </c>
      <c r="E7" s="26">
        <v>8</v>
      </c>
      <c r="F7" s="26">
        <v>6</v>
      </c>
      <c r="G7" s="26">
        <v>8</v>
      </c>
      <c r="H7" s="26">
        <v>1</v>
      </c>
      <c r="I7" s="26">
        <v>5</v>
      </c>
      <c r="J7" s="26">
        <v>6</v>
      </c>
      <c r="K7" s="12">
        <f t="shared" si="0"/>
        <v>44</v>
      </c>
      <c r="L7" s="10">
        <f t="shared" si="1"/>
        <v>24.444444444444443</v>
      </c>
    </row>
    <row r="8" spans="1:12" ht="12.75">
      <c r="A8" s="12">
        <v>4</v>
      </c>
      <c r="B8" s="26">
        <v>7</v>
      </c>
      <c r="C8" s="26">
        <v>2</v>
      </c>
      <c r="D8" s="26">
        <v>7</v>
      </c>
      <c r="E8" s="26">
        <v>6</v>
      </c>
      <c r="F8" s="26">
        <v>9</v>
      </c>
      <c r="G8" s="26">
        <v>4</v>
      </c>
      <c r="H8" s="26">
        <v>1</v>
      </c>
      <c r="I8" s="26">
        <v>9</v>
      </c>
      <c r="J8" s="26">
        <v>7</v>
      </c>
      <c r="K8" s="12">
        <f t="shared" si="0"/>
        <v>52</v>
      </c>
      <c r="L8" s="10">
        <f t="shared" si="1"/>
        <v>28.88888888888889</v>
      </c>
    </row>
    <row r="9" spans="1:12" ht="12.75">
      <c r="A9" s="12">
        <v>5</v>
      </c>
      <c r="B9" s="26">
        <v>6</v>
      </c>
      <c r="C9" s="26">
        <v>1</v>
      </c>
      <c r="D9" s="26">
        <v>4</v>
      </c>
      <c r="E9" s="26">
        <v>6</v>
      </c>
      <c r="F9" s="26">
        <v>6</v>
      </c>
      <c r="G9" s="26">
        <v>6</v>
      </c>
      <c r="H9" s="26">
        <v>7</v>
      </c>
      <c r="I9" s="26">
        <v>7.5</v>
      </c>
      <c r="J9" s="26">
        <v>6</v>
      </c>
      <c r="K9" s="12">
        <f t="shared" si="0"/>
        <v>49.5</v>
      </c>
      <c r="L9" s="10">
        <f t="shared" si="1"/>
        <v>27.5</v>
      </c>
    </row>
    <row r="10" spans="1:12" ht="12.75">
      <c r="A10" s="12">
        <v>6</v>
      </c>
      <c r="B10" s="26">
        <v>7</v>
      </c>
      <c r="C10" s="26">
        <v>10</v>
      </c>
      <c r="D10" s="26">
        <v>4</v>
      </c>
      <c r="E10" s="26">
        <v>8</v>
      </c>
      <c r="F10" s="26">
        <v>6</v>
      </c>
      <c r="G10" s="26">
        <v>2</v>
      </c>
      <c r="H10" s="26">
        <v>2</v>
      </c>
      <c r="I10" s="26">
        <v>8</v>
      </c>
      <c r="J10" s="26">
        <v>10</v>
      </c>
      <c r="K10" s="12">
        <f t="shared" si="0"/>
        <v>57</v>
      </c>
      <c r="L10" s="10">
        <f t="shared" si="1"/>
        <v>31.666666666666668</v>
      </c>
    </row>
    <row r="11" spans="1:13" ht="12.75">
      <c r="A11" s="12">
        <v>7</v>
      </c>
      <c r="B11" s="24">
        <v>4.4</v>
      </c>
      <c r="C11" s="26">
        <v>1</v>
      </c>
      <c r="D11" s="26">
        <v>2</v>
      </c>
      <c r="E11" s="26">
        <v>4</v>
      </c>
      <c r="F11" s="26">
        <v>10</v>
      </c>
      <c r="G11" s="26">
        <v>3</v>
      </c>
      <c r="H11" s="26">
        <v>1</v>
      </c>
      <c r="I11" s="26">
        <v>10</v>
      </c>
      <c r="J11" s="26">
        <v>4</v>
      </c>
      <c r="K11" s="12">
        <f t="shared" si="0"/>
        <v>39.4</v>
      </c>
      <c r="L11" s="10">
        <f t="shared" si="1"/>
        <v>21.88888888888889</v>
      </c>
      <c r="M11" t="s">
        <v>48</v>
      </c>
    </row>
    <row r="12" spans="1:12" ht="12.75">
      <c r="A12" s="12">
        <v>8</v>
      </c>
      <c r="B12" s="26">
        <v>7</v>
      </c>
      <c r="C12" s="26">
        <v>4</v>
      </c>
      <c r="D12" s="26">
        <v>7</v>
      </c>
      <c r="E12" s="26">
        <v>10</v>
      </c>
      <c r="F12" s="26">
        <v>5</v>
      </c>
      <c r="G12" s="26">
        <v>5</v>
      </c>
      <c r="H12" s="26">
        <v>1</v>
      </c>
      <c r="I12" s="26">
        <v>7</v>
      </c>
      <c r="J12" s="26">
        <v>8</v>
      </c>
      <c r="K12" s="12">
        <f t="shared" si="0"/>
        <v>54</v>
      </c>
      <c r="L12" s="10">
        <f t="shared" si="1"/>
        <v>30</v>
      </c>
    </row>
    <row r="13" spans="1:12" ht="12.75">
      <c r="A13" s="12">
        <v>9</v>
      </c>
      <c r="B13" s="26">
        <v>7</v>
      </c>
      <c r="C13" s="26">
        <v>2</v>
      </c>
      <c r="D13" s="26">
        <v>4</v>
      </c>
      <c r="E13" s="26">
        <v>5</v>
      </c>
      <c r="F13" s="26">
        <v>9</v>
      </c>
      <c r="G13" s="26">
        <v>10</v>
      </c>
      <c r="H13" s="26">
        <v>1</v>
      </c>
      <c r="I13" s="26">
        <v>3</v>
      </c>
      <c r="J13" s="26">
        <v>8</v>
      </c>
      <c r="K13" s="12">
        <f t="shared" si="0"/>
        <v>49</v>
      </c>
      <c r="L13" s="10">
        <f t="shared" si="1"/>
        <v>27.22222222222222</v>
      </c>
    </row>
    <row r="14" spans="1:12" ht="12.75">
      <c r="A14" s="12">
        <v>10</v>
      </c>
      <c r="B14" s="26">
        <v>7</v>
      </c>
      <c r="C14" s="26">
        <v>8</v>
      </c>
      <c r="D14" s="26">
        <v>3</v>
      </c>
      <c r="E14" s="26">
        <v>9</v>
      </c>
      <c r="F14" s="26">
        <v>6</v>
      </c>
      <c r="G14" s="26">
        <v>5</v>
      </c>
      <c r="H14" s="26">
        <v>2</v>
      </c>
      <c r="I14" s="26">
        <v>5</v>
      </c>
      <c r="J14" s="26">
        <v>9</v>
      </c>
      <c r="K14" s="12">
        <f t="shared" si="0"/>
        <v>54</v>
      </c>
      <c r="L14" s="10">
        <f t="shared" si="1"/>
        <v>30</v>
      </c>
    </row>
    <row r="15" spans="1:12" ht="12.75">
      <c r="A15" s="12">
        <v>11</v>
      </c>
      <c r="B15" s="26">
        <v>7</v>
      </c>
      <c r="C15" s="26">
        <v>5</v>
      </c>
      <c r="D15" s="26">
        <v>4</v>
      </c>
      <c r="E15" s="26">
        <v>8</v>
      </c>
      <c r="F15" s="26">
        <v>7</v>
      </c>
      <c r="G15" s="26">
        <v>10</v>
      </c>
      <c r="H15" s="26">
        <v>2</v>
      </c>
      <c r="I15" s="26">
        <v>5</v>
      </c>
      <c r="J15" s="26">
        <v>10</v>
      </c>
      <c r="K15" s="12">
        <f t="shared" si="0"/>
        <v>58</v>
      </c>
      <c r="L15" s="10">
        <f t="shared" si="1"/>
        <v>32.22222222222222</v>
      </c>
    </row>
    <row r="16" spans="1:12" ht="12.75">
      <c r="A16" s="12">
        <v>12</v>
      </c>
      <c r="B16" s="26">
        <v>0</v>
      </c>
      <c r="C16" s="26">
        <v>10</v>
      </c>
      <c r="D16" s="26">
        <v>6</v>
      </c>
      <c r="E16" s="26">
        <v>6</v>
      </c>
      <c r="F16" s="26">
        <v>5</v>
      </c>
      <c r="G16" s="26">
        <v>7</v>
      </c>
      <c r="H16" s="26">
        <v>2</v>
      </c>
      <c r="I16" s="26">
        <v>5</v>
      </c>
      <c r="J16" s="26">
        <v>9</v>
      </c>
      <c r="K16" s="12">
        <f t="shared" si="0"/>
        <v>50</v>
      </c>
      <c r="L16" s="10">
        <f t="shared" si="1"/>
        <v>27.77777777777778</v>
      </c>
    </row>
    <row r="17" spans="1:12" ht="12.75">
      <c r="A17" s="12">
        <v>13</v>
      </c>
      <c r="B17" s="26">
        <v>4</v>
      </c>
      <c r="C17" s="26">
        <v>3</v>
      </c>
      <c r="D17" s="26">
        <v>6</v>
      </c>
      <c r="E17" s="26">
        <v>4</v>
      </c>
      <c r="F17" s="26">
        <v>10</v>
      </c>
      <c r="G17" s="26">
        <v>0</v>
      </c>
      <c r="H17" s="26">
        <v>1</v>
      </c>
      <c r="I17" s="26">
        <v>4</v>
      </c>
      <c r="J17" s="26">
        <v>10</v>
      </c>
      <c r="K17" s="12">
        <f t="shared" si="0"/>
        <v>42</v>
      </c>
      <c r="L17" s="10">
        <f t="shared" si="1"/>
        <v>23.333333333333332</v>
      </c>
    </row>
    <row r="18" spans="1:12" ht="12.75">
      <c r="A18" s="12">
        <v>14</v>
      </c>
      <c r="B18" s="26">
        <v>5</v>
      </c>
      <c r="C18" s="26">
        <v>5</v>
      </c>
      <c r="D18" s="26">
        <v>4</v>
      </c>
      <c r="E18" s="26">
        <v>4</v>
      </c>
      <c r="F18" s="26">
        <v>10</v>
      </c>
      <c r="G18" s="26">
        <v>4</v>
      </c>
      <c r="H18" s="26">
        <v>1</v>
      </c>
      <c r="I18" s="26">
        <v>5</v>
      </c>
      <c r="J18" s="26">
        <v>10</v>
      </c>
      <c r="K18" s="12">
        <f t="shared" si="0"/>
        <v>48</v>
      </c>
      <c r="L18" s="10">
        <f t="shared" si="1"/>
        <v>26.666666666666668</v>
      </c>
    </row>
    <row r="19" spans="1:12" ht="12.75">
      <c r="A19" s="12">
        <v>15</v>
      </c>
      <c r="B19" s="26">
        <v>7</v>
      </c>
      <c r="C19" s="26">
        <v>4</v>
      </c>
      <c r="D19" s="26">
        <v>6</v>
      </c>
      <c r="E19" s="26">
        <v>7</v>
      </c>
      <c r="F19" s="26">
        <v>7</v>
      </c>
      <c r="G19" s="26">
        <v>3</v>
      </c>
      <c r="H19" s="26">
        <v>1</v>
      </c>
      <c r="I19" s="26">
        <v>4</v>
      </c>
      <c r="J19" s="26">
        <v>8</v>
      </c>
      <c r="K19" s="12">
        <f t="shared" si="0"/>
        <v>47</v>
      </c>
      <c r="L19" s="10">
        <f t="shared" si="1"/>
        <v>26.11111111111111</v>
      </c>
    </row>
    <row r="20" spans="1:12" ht="12.75">
      <c r="A20" s="12">
        <v>16</v>
      </c>
      <c r="B20" s="26">
        <v>4</v>
      </c>
      <c r="C20" s="26">
        <v>7</v>
      </c>
      <c r="D20" s="26">
        <v>6</v>
      </c>
      <c r="E20" s="26">
        <v>6</v>
      </c>
      <c r="F20" s="26">
        <v>6</v>
      </c>
      <c r="G20" s="26">
        <v>1</v>
      </c>
      <c r="H20" s="26">
        <v>1</v>
      </c>
      <c r="I20" s="26">
        <v>4</v>
      </c>
      <c r="J20" s="26">
        <v>0</v>
      </c>
      <c r="K20" s="12">
        <f t="shared" si="0"/>
        <v>35</v>
      </c>
      <c r="L20" s="10">
        <f t="shared" si="1"/>
        <v>19.444444444444443</v>
      </c>
    </row>
    <row r="21" spans="1:12" ht="12.75">
      <c r="A21" s="12" t="s">
        <v>11</v>
      </c>
      <c r="B21" s="10">
        <f aca="true" t="shared" si="2" ref="B21:L21">AVERAGE(B5:B20)</f>
        <v>5.626666666666667</v>
      </c>
      <c r="C21" s="10">
        <f t="shared" si="2"/>
        <v>4.466666666666667</v>
      </c>
      <c r="D21" s="10">
        <f t="shared" si="2"/>
        <v>4.866666666666666</v>
      </c>
      <c r="E21" s="10">
        <f t="shared" si="2"/>
        <v>6.466666666666667</v>
      </c>
      <c r="F21" s="10">
        <f t="shared" si="2"/>
        <v>7.333333333333333</v>
      </c>
      <c r="G21" s="10">
        <f t="shared" si="2"/>
        <v>5</v>
      </c>
      <c r="H21" s="10">
        <f t="shared" si="2"/>
        <v>1.8666666666666667</v>
      </c>
      <c r="I21" s="10">
        <f t="shared" si="2"/>
        <v>5.9</v>
      </c>
      <c r="J21" s="10">
        <f t="shared" si="2"/>
        <v>7.666666666666667</v>
      </c>
      <c r="K21" s="10">
        <f t="shared" si="2"/>
        <v>49.193333333333335</v>
      </c>
      <c r="L21" s="10">
        <f t="shared" si="2"/>
        <v>27.329629629629625</v>
      </c>
    </row>
    <row r="22" spans="1:12" ht="12.75">
      <c r="A22" s="12" t="s">
        <v>12</v>
      </c>
      <c r="B22" s="10">
        <f aca="true" t="shared" si="3" ref="B22:L22">STDEV(B5:B20)</f>
        <v>1.9724772918000002</v>
      </c>
      <c r="C22" s="10">
        <f t="shared" si="3"/>
        <v>3.067494712224262</v>
      </c>
      <c r="D22" s="10">
        <f t="shared" si="3"/>
        <v>1.5055453054181624</v>
      </c>
      <c r="E22" s="10">
        <f t="shared" si="3"/>
        <v>1.8464895909600494</v>
      </c>
      <c r="F22" s="10">
        <f t="shared" si="3"/>
        <v>1.8387366263150315</v>
      </c>
      <c r="G22" s="10">
        <f t="shared" si="3"/>
        <v>3.0237157840738176</v>
      </c>
      <c r="H22" s="10">
        <f t="shared" si="3"/>
        <v>1.6417180315870614</v>
      </c>
      <c r="I22" s="10">
        <f t="shared" si="3"/>
        <v>2.0546115378408087</v>
      </c>
      <c r="J22" s="10">
        <f t="shared" si="3"/>
        <v>2.794552524023088</v>
      </c>
      <c r="K22" s="10">
        <f t="shared" si="3"/>
        <v>6.92742651316046</v>
      </c>
      <c r="L22" s="10">
        <f t="shared" si="3"/>
        <v>3.848570285089168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H6" sqref="H6:H20"/>
    </sheetView>
  </sheetViews>
  <sheetFormatPr defaultColWidth="9.140625" defaultRowHeight="12.75"/>
  <cols>
    <col min="1" max="1" width="8.140625" style="0" customWidth="1"/>
    <col min="2" max="2" width="10.00390625" style="0" customWidth="1"/>
    <col min="3" max="3" width="3.8515625" style="0" customWidth="1"/>
    <col min="4" max="6" width="12.421875" style="1" customWidth="1"/>
    <col min="7" max="7" width="12.421875" style="4" customWidth="1"/>
    <col min="8" max="8" width="12.421875" style="1" customWidth="1"/>
    <col min="12" max="12" width="4.140625" style="0" customWidth="1"/>
    <col min="13" max="13" width="13.421875" style="0" customWidth="1"/>
    <col min="14" max="15" width="14.140625" style="0" customWidth="1"/>
  </cols>
  <sheetData>
    <row r="1" spans="2:4" ht="12.75">
      <c r="B1" s="1"/>
      <c r="C1" s="1"/>
      <c r="D1" s="1" t="s">
        <v>17</v>
      </c>
    </row>
    <row r="2" spans="2:4" ht="12.75">
      <c r="B2" s="1"/>
      <c r="C2" s="1"/>
      <c r="D2" s="1" t="s">
        <v>24</v>
      </c>
    </row>
    <row r="3" spans="2:4" ht="12.75">
      <c r="B3" s="1"/>
      <c r="C3" s="1"/>
      <c r="D3" s="1" t="s">
        <v>41</v>
      </c>
    </row>
    <row r="4" spans="1:15" ht="18">
      <c r="A4" s="12" t="s">
        <v>18</v>
      </c>
      <c r="B4" s="12" t="s">
        <v>20</v>
      </c>
      <c r="C4" s="12" t="s">
        <v>19</v>
      </c>
      <c r="D4" s="10" t="s">
        <v>14</v>
      </c>
      <c r="E4" s="10" t="s">
        <v>21</v>
      </c>
      <c r="F4" s="12" t="s">
        <v>22</v>
      </c>
      <c r="G4" s="11" t="s">
        <v>16</v>
      </c>
      <c r="H4" s="12" t="s">
        <v>15</v>
      </c>
      <c r="L4" s="28"/>
      <c r="M4" s="29" t="s">
        <v>20</v>
      </c>
      <c r="N4" s="29" t="s">
        <v>42</v>
      </c>
      <c r="O4" s="29" t="s">
        <v>45</v>
      </c>
    </row>
    <row r="5" spans="1:9" ht="15.75">
      <c r="A5" s="12">
        <v>1</v>
      </c>
      <c r="B5" s="16">
        <v>265278</v>
      </c>
      <c r="C5" s="6"/>
      <c r="D5" s="7"/>
      <c r="E5" s="7"/>
      <c r="F5" s="5"/>
      <c r="G5" s="8"/>
      <c r="H5" s="8"/>
      <c r="I5">
        <v>15</v>
      </c>
    </row>
    <row r="6" spans="1:15" ht="18.75">
      <c r="A6" s="12">
        <v>2</v>
      </c>
      <c r="B6" s="16">
        <v>282718</v>
      </c>
      <c r="C6" s="6"/>
      <c r="D6" s="7">
        <f>LR!N6</f>
        <v>83</v>
      </c>
      <c r="E6" s="7">
        <f>Quizzes!L6</f>
        <v>32.77777777777778</v>
      </c>
      <c r="F6" s="7">
        <f>O6*50/17</f>
        <v>32.35294117647059</v>
      </c>
      <c r="G6" s="8">
        <f aca="true" t="shared" si="0" ref="G6:G20">F6+E6+D6+C6</f>
        <v>148.13071895424838</v>
      </c>
      <c r="H6" s="8">
        <f>G6-6.16</f>
        <v>141.97071895424838</v>
      </c>
      <c r="I6">
        <f>B6-200000</f>
        <v>82718</v>
      </c>
      <c r="J6" s="1" t="str">
        <f>CONCATENATE(200,I6,0)</f>
        <v>200827180</v>
      </c>
      <c r="K6" s="1">
        <f>M6-J6</f>
        <v>0</v>
      </c>
      <c r="L6" s="28">
        <v>1</v>
      </c>
      <c r="M6" s="30">
        <v>200827180</v>
      </c>
      <c r="N6" s="31" t="s">
        <v>43</v>
      </c>
      <c r="O6" s="30">
        <v>11</v>
      </c>
    </row>
    <row r="7" spans="1:15" ht="18.75">
      <c r="A7" s="12">
        <v>3</v>
      </c>
      <c r="B7" s="16">
        <v>283120</v>
      </c>
      <c r="C7" s="6"/>
      <c r="D7" s="7">
        <f>LR!N7</f>
        <v>88</v>
      </c>
      <c r="E7" s="7">
        <f>Quizzes!L7</f>
        <v>24.444444444444443</v>
      </c>
      <c r="F7" s="7">
        <f aca="true" t="shared" si="1" ref="F7:F19">O7*50/17</f>
        <v>38.23529411764706</v>
      </c>
      <c r="G7" s="8">
        <f t="shared" si="0"/>
        <v>150.6797385620915</v>
      </c>
      <c r="H7" s="8">
        <f aca="true" t="shared" si="2" ref="H7:H20">G7-6.16</f>
        <v>144.5197385620915</v>
      </c>
      <c r="I7">
        <f aca="true" t="shared" si="3" ref="I7:I19">B7-200000</f>
        <v>83120</v>
      </c>
      <c r="J7" s="1" t="str">
        <f aca="true" t="shared" si="4" ref="J7:J20">CONCATENATE(200,I7,0)</f>
        <v>200831200</v>
      </c>
      <c r="K7" s="1">
        <f aca="true" t="shared" si="5" ref="K7:K19">M7-J7</f>
        <v>0</v>
      </c>
      <c r="L7" s="28">
        <v>2</v>
      </c>
      <c r="M7" s="30">
        <v>200831200</v>
      </c>
      <c r="N7" s="31" t="s">
        <v>43</v>
      </c>
      <c r="O7" s="30">
        <v>13</v>
      </c>
    </row>
    <row r="8" spans="1:15" ht="18.75">
      <c r="A8" s="12">
        <v>4</v>
      </c>
      <c r="B8" s="16">
        <v>283598</v>
      </c>
      <c r="C8" s="6"/>
      <c r="D8" s="7">
        <f>LR!N8</f>
        <v>86</v>
      </c>
      <c r="E8" s="7">
        <f>Quizzes!L8</f>
        <v>28.88888888888889</v>
      </c>
      <c r="F8" s="7">
        <f t="shared" si="1"/>
        <v>38.23529411764706</v>
      </c>
      <c r="G8" s="8">
        <f t="shared" si="0"/>
        <v>153.12418300653593</v>
      </c>
      <c r="H8" s="8">
        <f t="shared" si="2"/>
        <v>146.96418300653593</v>
      </c>
      <c r="I8">
        <f t="shared" si="3"/>
        <v>83598</v>
      </c>
      <c r="J8" s="1" t="str">
        <f t="shared" si="4"/>
        <v>200835980</v>
      </c>
      <c r="K8" s="1">
        <f t="shared" si="5"/>
        <v>0</v>
      </c>
      <c r="L8" s="28">
        <v>3</v>
      </c>
      <c r="M8" s="30">
        <v>200835980</v>
      </c>
      <c r="N8" s="31" t="s">
        <v>43</v>
      </c>
      <c r="O8" s="30">
        <v>13</v>
      </c>
    </row>
    <row r="9" spans="1:15" ht="18.75">
      <c r="A9" s="12">
        <v>5</v>
      </c>
      <c r="B9" s="16">
        <v>284592</v>
      </c>
      <c r="C9" s="6"/>
      <c r="D9" s="7">
        <f>LR!N9</f>
        <v>79</v>
      </c>
      <c r="E9" s="7">
        <f>Quizzes!L9</f>
        <v>27.5</v>
      </c>
      <c r="F9" s="7">
        <f t="shared" si="1"/>
        <v>38.23529411764706</v>
      </c>
      <c r="G9" s="8">
        <f t="shared" si="0"/>
        <v>144.73529411764707</v>
      </c>
      <c r="H9" s="8">
        <f t="shared" si="2"/>
        <v>138.57529411764708</v>
      </c>
      <c r="I9">
        <f t="shared" si="3"/>
        <v>84592</v>
      </c>
      <c r="J9" s="1" t="str">
        <f t="shared" si="4"/>
        <v>200845920</v>
      </c>
      <c r="K9" s="1">
        <f t="shared" si="5"/>
        <v>0</v>
      </c>
      <c r="L9" s="28">
        <v>4</v>
      </c>
      <c r="M9" s="30">
        <v>200845920</v>
      </c>
      <c r="N9" s="31" t="s">
        <v>43</v>
      </c>
      <c r="O9" s="30">
        <v>13</v>
      </c>
    </row>
    <row r="10" spans="1:15" ht="18.75">
      <c r="A10" s="12">
        <v>6</v>
      </c>
      <c r="B10" s="16">
        <v>284596</v>
      </c>
      <c r="C10" s="6"/>
      <c r="D10" s="7">
        <f>LR!N10</f>
        <v>86</v>
      </c>
      <c r="E10" s="7">
        <f>Quizzes!L10</f>
        <v>31.666666666666668</v>
      </c>
      <c r="F10" s="7">
        <f t="shared" si="1"/>
        <v>47.05882352941177</v>
      </c>
      <c r="G10" s="8">
        <f t="shared" si="0"/>
        <v>164.72549019607845</v>
      </c>
      <c r="H10" s="8">
        <f t="shared" si="2"/>
        <v>158.56549019607846</v>
      </c>
      <c r="I10">
        <f t="shared" si="3"/>
        <v>84596</v>
      </c>
      <c r="J10" s="1" t="str">
        <f t="shared" si="4"/>
        <v>200845960</v>
      </c>
      <c r="K10" s="1">
        <f t="shared" si="5"/>
        <v>0</v>
      </c>
      <c r="L10" s="28">
        <v>5</v>
      </c>
      <c r="M10" s="30">
        <v>200845960</v>
      </c>
      <c r="N10" s="31" t="s">
        <v>43</v>
      </c>
      <c r="O10" s="30">
        <v>16</v>
      </c>
    </row>
    <row r="11" spans="1:15" ht="18.75">
      <c r="A11" s="12">
        <v>7</v>
      </c>
      <c r="B11" s="16">
        <v>284606</v>
      </c>
      <c r="C11" s="6"/>
      <c r="D11" s="7">
        <f>LR!N11</f>
        <v>85</v>
      </c>
      <c r="E11" s="7">
        <f>Quizzes!L11</f>
        <v>21.88888888888889</v>
      </c>
      <c r="F11" s="7">
        <f t="shared" si="1"/>
        <v>29.41176470588235</v>
      </c>
      <c r="G11" s="8">
        <f t="shared" si="0"/>
        <v>136.30065359477123</v>
      </c>
      <c r="H11" s="8">
        <f t="shared" si="2"/>
        <v>130.14065359477124</v>
      </c>
      <c r="I11">
        <f t="shared" si="3"/>
        <v>84606</v>
      </c>
      <c r="J11" s="1" t="str">
        <f t="shared" si="4"/>
        <v>200846060</v>
      </c>
      <c r="K11" s="1">
        <f t="shared" si="5"/>
        <v>0</v>
      </c>
      <c r="L11" s="28">
        <v>6</v>
      </c>
      <c r="M11" s="30">
        <v>200846060</v>
      </c>
      <c r="N11" s="31" t="s">
        <v>43</v>
      </c>
      <c r="O11" s="30">
        <v>10</v>
      </c>
    </row>
    <row r="12" spans="1:15" ht="18.75">
      <c r="A12" s="12">
        <v>8</v>
      </c>
      <c r="B12" s="16">
        <v>284656</v>
      </c>
      <c r="C12" s="6"/>
      <c r="D12" s="7">
        <f>LR!N12</f>
        <v>81.5</v>
      </c>
      <c r="E12" s="7">
        <f>Quizzes!L12</f>
        <v>30</v>
      </c>
      <c r="F12" s="7">
        <f t="shared" si="1"/>
        <v>44.11764705882353</v>
      </c>
      <c r="G12" s="8">
        <f t="shared" si="0"/>
        <v>155.61764705882354</v>
      </c>
      <c r="H12" s="8">
        <f t="shared" si="2"/>
        <v>149.45764705882354</v>
      </c>
      <c r="I12">
        <f t="shared" si="3"/>
        <v>84656</v>
      </c>
      <c r="J12" s="1" t="str">
        <f t="shared" si="4"/>
        <v>200846560</v>
      </c>
      <c r="K12" s="1">
        <f t="shared" si="5"/>
        <v>0</v>
      </c>
      <c r="L12" s="28">
        <v>7</v>
      </c>
      <c r="M12" s="30">
        <v>200846560</v>
      </c>
      <c r="N12" s="31" t="s">
        <v>43</v>
      </c>
      <c r="O12" s="30">
        <v>15</v>
      </c>
    </row>
    <row r="13" spans="1:15" ht="18.75">
      <c r="A13" s="12">
        <v>9</v>
      </c>
      <c r="B13" s="16">
        <v>284818</v>
      </c>
      <c r="C13" s="6"/>
      <c r="D13" s="7">
        <f>LR!N13</f>
        <v>84.5</v>
      </c>
      <c r="E13" s="7">
        <f>Quizzes!L13</f>
        <v>27.22222222222222</v>
      </c>
      <c r="F13" s="7">
        <f t="shared" si="1"/>
        <v>35.294117647058826</v>
      </c>
      <c r="G13" s="8">
        <f t="shared" si="0"/>
        <v>147.01633986928104</v>
      </c>
      <c r="H13" s="8">
        <f t="shared" si="2"/>
        <v>140.85633986928104</v>
      </c>
      <c r="I13">
        <f t="shared" si="3"/>
        <v>84818</v>
      </c>
      <c r="J13" s="1" t="str">
        <f t="shared" si="4"/>
        <v>200848180</v>
      </c>
      <c r="K13" s="1">
        <f t="shared" si="5"/>
        <v>0</v>
      </c>
      <c r="L13" s="28">
        <v>8</v>
      </c>
      <c r="M13" s="30">
        <v>200848180</v>
      </c>
      <c r="N13" s="31" t="s">
        <v>43</v>
      </c>
      <c r="O13" s="30">
        <v>12</v>
      </c>
    </row>
    <row r="14" spans="1:15" ht="18.75">
      <c r="A14" s="12">
        <v>10</v>
      </c>
      <c r="B14" s="16">
        <v>285326</v>
      </c>
      <c r="C14" s="6"/>
      <c r="D14" s="7">
        <f>LR!N14</f>
        <v>88.5</v>
      </c>
      <c r="E14" s="7">
        <f>Quizzes!L14</f>
        <v>30</v>
      </c>
      <c r="F14" s="7">
        <f t="shared" si="1"/>
        <v>32.35294117647059</v>
      </c>
      <c r="G14" s="8">
        <f t="shared" si="0"/>
        <v>150.85294117647058</v>
      </c>
      <c r="H14" s="8">
        <f t="shared" si="2"/>
        <v>144.69294117647058</v>
      </c>
      <c r="I14">
        <f t="shared" si="3"/>
        <v>85326</v>
      </c>
      <c r="J14" s="1" t="str">
        <f t="shared" si="4"/>
        <v>200853260</v>
      </c>
      <c r="K14" s="1">
        <f t="shared" si="5"/>
        <v>0</v>
      </c>
      <c r="L14" s="28">
        <v>9</v>
      </c>
      <c r="M14" s="30">
        <v>200853260</v>
      </c>
      <c r="N14" s="31" t="s">
        <v>43</v>
      </c>
      <c r="O14" s="30">
        <v>11</v>
      </c>
    </row>
    <row r="15" spans="1:15" ht="18.75">
      <c r="A15" s="12">
        <v>11</v>
      </c>
      <c r="B15" s="16">
        <v>285682</v>
      </c>
      <c r="C15" s="6"/>
      <c r="D15" s="7">
        <f>LR!N15</f>
        <v>89</v>
      </c>
      <c r="E15" s="7">
        <f>Quizzes!L15</f>
        <v>32.22222222222222</v>
      </c>
      <c r="F15" s="7">
        <f t="shared" si="1"/>
        <v>44.11764705882353</v>
      </c>
      <c r="G15" s="8">
        <f t="shared" si="0"/>
        <v>165.33986928104576</v>
      </c>
      <c r="H15" s="8">
        <f t="shared" si="2"/>
        <v>159.17986928104577</v>
      </c>
      <c r="I15">
        <f t="shared" si="3"/>
        <v>85682</v>
      </c>
      <c r="J15" s="1" t="str">
        <f t="shared" si="4"/>
        <v>200856820</v>
      </c>
      <c r="K15" s="1">
        <f t="shared" si="5"/>
        <v>0</v>
      </c>
      <c r="L15" s="28">
        <v>10</v>
      </c>
      <c r="M15" s="30">
        <v>200856820</v>
      </c>
      <c r="N15" s="31" t="s">
        <v>43</v>
      </c>
      <c r="O15" s="30">
        <v>15</v>
      </c>
    </row>
    <row r="16" spans="1:15" ht="18.75">
      <c r="A16" s="12">
        <v>12</v>
      </c>
      <c r="B16" s="16">
        <v>286158</v>
      </c>
      <c r="C16" s="6"/>
      <c r="D16" s="7">
        <f>LR!N16</f>
        <v>89.5</v>
      </c>
      <c r="E16" s="7">
        <f>Quizzes!L16</f>
        <v>27.77777777777778</v>
      </c>
      <c r="F16" s="7">
        <f t="shared" si="1"/>
        <v>32.35294117647059</v>
      </c>
      <c r="G16" s="8">
        <f t="shared" si="0"/>
        <v>149.63071895424838</v>
      </c>
      <c r="H16" s="8">
        <f t="shared" si="2"/>
        <v>143.47071895424838</v>
      </c>
      <c r="I16">
        <f t="shared" si="3"/>
        <v>86158</v>
      </c>
      <c r="J16" s="1" t="str">
        <f t="shared" si="4"/>
        <v>200861580</v>
      </c>
      <c r="K16" s="1">
        <f t="shared" si="5"/>
        <v>0</v>
      </c>
      <c r="L16" s="28">
        <v>11</v>
      </c>
      <c r="M16" s="30">
        <v>200861580</v>
      </c>
      <c r="N16" s="31" t="s">
        <v>43</v>
      </c>
      <c r="O16" s="30">
        <v>11</v>
      </c>
    </row>
    <row r="17" spans="1:15" ht="18.75">
      <c r="A17" s="12">
        <v>13</v>
      </c>
      <c r="B17" s="16">
        <v>286946</v>
      </c>
      <c r="C17" s="6"/>
      <c r="D17" s="7">
        <f>LR!N17</f>
        <v>91.5</v>
      </c>
      <c r="E17" s="7">
        <f>Quizzes!L17</f>
        <v>23.333333333333332</v>
      </c>
      <c r="F17" s="7">
        <f t="shared" si="1"/>
        <v>29.41176470588235</v>
      </c>
      <c r="G17" s="8">
        <f t="shared" si="0"/>
        <v>144.2450980392157</v>
      </c>
      <c r="H17" s="8">
        <f t="shared" si="2"/>
        <v>138.0850980392157</v>
      </c>
      <c r="I17">
        <f t="shared" si="3"/>
        <v>86946</v>
      </c>
      <c r="J17" s="1" t="str">
        <f t="shared" si="4"/>
        <v>200869460</v>
      </c>
      <c r="K17" s="1">
        <f t="shared" si="5"/>
        <v>0</v>
      </c>
      <c r="L17" s="28">
        <v>12</v>
      </c>
      <c r="M17" s="30">
        <v>200869460</v>
      </c>
      <c r="N17" s="31" t="s">
        <v>43</v>
      </c>
      <c r="O17" s="30">
        <v>10</v>
      </c>
    </row>
    <row r="18" spans="1:15" ht="18.75">
      <c r="A18" s="12">
        <v>14</v>
      </c>
      <c r="B18" s="16">
        <v>287646</v>
      </c>
      <c r="C18" s="6"/>
      <c r="D18" s="7">
        <f>LR!N18</f>
        <v>89.5</v>
      </c>
      <c r="E18" s="7">
        <f>Quizzes!L18</f>
        <v>26.666666666666668</v>
      </c>
      <c r="F18" s="7">
        <f t="shared" si="1"/>
        <v>38.23529411764706</v>
      </c>
      <c r="G18" s="8">
        <f t="shared" si="0"/>
        <v>154.40196078431373</v>
      </c>
      <c r="H18" s="8">
        <f t="shared" si="2"/>
        <v>148.24196078431373</v>
      </c>
      <c r="I18">
        <f t="shared" si="3"/>
        <v>87646</v>
      </c>
      <c r="J18" s="1" t="str">
        <f t="shared" si="4"/>
        <v>200876460</v>
      </c>
      <c r="K18" s="1">
        <f t="shared" si="5"/>
        <v>0</v>
      </c>
      <c r="L18" s="28">
        <v>13</v>
      </c>
      <c r="M18" s="30">
        <v>200876460</v>
      </c>
      <c r="N18" s="31" t="s">
        <v>43</v>
      </c>
      <c r="O18" s="30">
        <v>13</v>
      </c>
    </row>
    <row r="19" spans="1:15" ht="18.75">
      <c r="A19" s="12">
        <v>15</v>
      </c>
      <c r="B19" s="16">
        <v>288380</v>
      </c>
      <c r="C19" s="6"/>
      <c r="D19" s="7">
        <f>LR!N19</f>
        <v>78.5</v>
      </c>
      <c r="E19" s="7">
        <f>Quizzes!L19</f>
        <v>26.11111111111111</v>
      </c>
      <c r="F19" s="7">
        <f t="shared" si="1"/>
        <v>26.470588235294116</v>
      </c>
      <c r="G19" s="8">
        <f t="shared" si="0"/>
        <v>131.08169934640523</v>
      </c>
      <c r="H19" s="8">
        <f t="shared" si="2"/>
        <v>124.92169934640523</v>
      </c>
      <c r="I19">
        <f t="shared" si="3"/>
        <v>88380</v>
      </c>
      <c r="J19" s="1" t="str">
        <f t="shared" si="4"/>
        <v>200883800</v>
      </c>
      <c r="K19" s="1">
        <f t="shared" si="5"/>
        <v>0</v>
      </c>
      <c r="L19" s="28">
        <v>14</v>
      </c>
      <c r="M19" s="30">
        <v>200883800</v>
      </c>
      <c r="N19" s="31" t="s">
        <v>43</v>
      </c>
      <c r="O19" s="30">
        <v>9</v>
      </c>
    </row>
    <row r="20" spans="1:15" ht="15.75">
      <c r="A20" s="12">
        <v>16</v>
      </c>
      <c r="B20" s="16">
        <v>288626</v>
      </c>
      <c r="C20" s="6"/>
      <c r="D20" s="7">
        <f>LR!N20</f>
        <v>77</v>
      </c>
      <c r="E20" s="7">
        <f>Quizzes!L20</f>
        <v>19.444444444444443</v>
      </c>
      <c r="F20" s="7"/>
      <c r="G20" s="8">
        <f t="shared" si="0"/>
        <v>96.44444444444444</v>
      </c>
      <c r="H20" s="8">
        <f t="shared" si="2"/>
        <v>90.28444444444445</v>
      </c>
      <c r="I20">
        <f>B20-200000</f>
        <v>88626</v>
      </c>
      <c r="J20" s="1" t="str">
        <f t="shared" si="4"/>
        <v>200886260</v>
      </c>
      <c r="K20" s="1">
        <f>M20-J20</f>
        <v>0</v>
      </c>
      <c r="M20" s="16">
        <v>200886260</v>
      </c>
      <c r="O20" t="s">
        <v>46</v>
      </c>
    </row>
    <row r="21" spans="1:15" ht="18.75">
      <c r="A21" s="9" t="s">
        <v>1</v>
      </c>
      <c r="B21" s="9"/>
      <c r="C21" s="9"/>
      <c r="D21" s="10">
        <f>AVERAGE(D5:D20)</f>
        <v>85.1</v>
      </c>
      <c r="E21" s="10">
        <f>AVERAGE(E5:E20)</f>
        <v>27.329629629629625</v>
      </c>
      <c r="F21" s="10">
        <f>AVERAGE(F5:F20)</f>
        <v>36.13445378151261</v>
      </c>
      <c r="G21" s="10">
        <f>AVERAGE(G5:G20)</f>
        <v>146.15511982570806</v>
      </c>
      <c r="H21" s="10">
        <f>AVERAGE(H5:H20)</f>
        <v>139.99511982570806</v>
      </c>
      <c r="L21" s="28"/>
      <c r="M21" s="30"/>
      <c r="N21" s="32" t="s">
        <v>44</v>
      </c>
      <c r="O21" s="33">
        <f>AVERAGE(O6:O19)</f>
        <v>12.285714285714286</v>
      </c>
    </row>
    <row r="22" spans="1:8" ht="12.75">
      <c r="A22" s="9" t="s">
        <v>0</v>
      </c>
      <c r="B22" s="9"/>
      <c r="C22" s="9"/>
      <c r="D22" s="10">
        <f>STDEV(D5:D20)</f>
        <v>4.476924965068943</v>
      </c>
      <c r="E22" s="10">
        <f>STDEV(E5:E20)</f>
        <v>3.848570285089168</v>
      </c>
      <c r="F22" s="10">
        <f>STDEV(F5:F20)</f>
        <v>6.1509461207328595</v>
      </c>
      <c r="G22" s="10">
        <f>STDEV(G5:G20)</f>
        <v>16.43043983089886</v>
      </c>
      <c r="H22" s="10">
        <f>STDEV(H5:H20)</f>
        <v>16.430439830898987</v>
      </c>
    </row>
    <row r="23" ht="12.75">
      <c r="D23" s="2"/>
    </row>
    <row r="24" ht="12.75">
      <c r="D2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2" sqref="A12:IV12"/>
    </sheetView>
  </sheetViews>
  <sheetFormatPr defaultColWidth="9.140625" defaultRowHeight="12.75"/>
  <cols>
    <col min="1" max="1" width="5.7109375" style="0" customWidth="1"/>
    <col min="2" max="2" width="14.8515625" style="0" customWidth="1"/>
    <col min="3" max="3" width="51.8515625" style="0" customWidth="1"/>
  </cols>
  <sheetData>
    <row r="1" spans="1:4" ht="12.75">
      <c r="A1" s="1"/>
      <c r="B1" s="1" t="s">
        <v>17</v>
      </c>
      <c r="C1" s="1"/>
      <c r="D1" s="1"/>
    </row>
    <row r="2" spans="1:4" ht="12.75">
      <c r="A2" s="1"/>
      <c r="B2" s="1" t="s">
        <v>24</v>
      </c>
      <c r="C2" s="1"/>
      <c r="D2" s="1"/>
    </row>
    <row r="3" spans="1:4" ht="12.75">
      <c r="A3" s="1"/>
      <c r="B3" s="1" t="s">
        <v>41</v>
      </c>
      <c r="C3" s="1"/>
      <c r="D3" s="1"/>
    </row>
    <row r="5" ht="12.75" customHeight="1"/>
    <row r="6" spans="1:4" ht="15.75">
      <c r="A6" s="15">
        <v>1</v>
      </c>
      <c r="B6" s="16">
        <v>265278</v>
      </c>
      <c r="C6" s="17" t="s">
        <v>25</v>
      </c>
      <c r="D6" s="18">
        <v>15</v>
      </c>
    </row>
    <row r="7" spans="1:4" ht="15.75">
      <c r="A7" s="15">
        <v>2</v>
      </c>
      <c r="B7" s="16">
        <v>282718</v>
      </c>
      <c r="C7" s="17" t="s">
        <v>26</v>
      </c>
      <c r="D7" s="18"/>
    </row>
    <row r="8" spans="1:4" ht="15.75">
      <c r="A8" s="15">
        <v>3</v>
      </c>
      <c r="B8" s="16">
        <v>283120</v>
      </c>
      <c r="C8" s="17" t="s">
        <v>27</v>
      </c>
      <c r="D8" s="18"/>
    </row>
    <row r="9" spans="1:4" ht="15.75">
      <c r="A9" s="15">
        <v>4</v>
      </c>
      <c r="B9" s="16">
        <v>283598</v>
      </c>
      <c r="C9" s="17" t="s">
        <v>28</v>
      </c>
      <c r="D9" s="18"/>
    </row>
    <row r="10" spans="1:4" ht="15.75">
      <c r="A10" s="15">
        <v>5</v>
      </c>
      <c r="B10" s="16">
        <v>284592</v>
      </c>
      <c r="C10" s="17" t="s">
        <v>29</v>
      </c>
      <c r="D10" s="18"/>
    </row>
    <row r="11" spans="1:4" ht="15.75">
      <c r="A11" s="15">
        <v>6</v>
      </c>
      <c r="B11" s="16">
        <v>284596</v>
      </c>
      <c r="C11" s="17" t="s">
        <v>30</v>
      </c>
      <c r="D11" s="18"/>
    </row>
    <row r="12" spans="1:4" ht="15.75">
      <c r="A12" s="15">
        <v>7</v>
      </c>
      <c r="B12" s="16">
        <v>284606</v>
      </c>
      <c r="C12" s="17" t="s">
        <v>31</v>
      </c>
      <c r="D12" s="18"/>
    </row>
    <row r="13" spans="1:4" ht="15.75">
      <c r="A13" s="15">
        <v>8</v>
      </c>
      <c r="B13" s="16">
        <v>284656</v>
      </c>
      <c r="C13" s="17" t="s">
        <v>32</v>
      </c>
      <c r="D13" s="18"/>
    </row>
    <row r="14" spans="1:4" ht="15.75">
      <c r="A14" s="15">
        <v>9</v>
      </c>
      <c r="B14" s="16">
        <v>284818</v>
      </c>
      <c r="C14" s="17" t="s">
        <v>33</v>
      </c>
      <c r="D14" s="18"/>
    </row>
    <row r="15" spans="1:4" ht="15.75">
      <c r="A15" s="15">
        <v>10</v>
      </c>
      <c r="B15" s="16">
        <v>285326</v>
      </c>
      <c r="C15" s="17" t="s">
        <v>34</v>
      </c>
      <c r="D15" s="18"/>
    </row>
    <row r="16" spans="1:4" ht="15.75">
      <c r="A16" s="15">
        <v>11</v>
      </c>
      <c r="B16" s="16">
        <v>285682</v>
      </c>
      <c r="C16" s="17" t="s">
        <v>35</v>
      </c>
      <c r="D16" s="18"/>
    </row>
    <row r="17" spans="1:4" ht="15.75">
      <c r="A17" s="15">
        <v>12</v>
      </c>
      <c r="B17" s="16">
        <v>286158</v>
      </c>
      <c r="C17" s="17" t="s">
        <v>36</v>
      </c>
      <c r="D17" s="18"/>
    </row>
    <row r="18" spans="1:4" ht="15.75">
      <c r="A18" s="15">
        <v>13</v>
      </c>
      <c r="B18" s="16">
        <v>286946</v>
      </c>
      <c r="C18" s="17" t="s">
        <v>37</v>
      </c>
      <c r="D18" s="18"/>
    </row>
    <row r="19" spans="1:4" ht="15.75">
      <c r="A19" s="15">
        <v>14</v>
      </c>
      <c r="B19" s="16">
        <v>287646</v>
      </c>
      <c r="C19" s="17" t="s">
        <v>38</v>
      </c>
      <c r="D19" s="18"/>
    </row>
    <row r="20" spans="1:4" ht="15.75">
      <c r="A20" s="15">
        <v>15</v>
      </c>
      <c r="B20" s="19">
        <v>288380</v>
      </c>
      <c r="C20" s="17" t="s">
        <v>39</v>
      </c>
      <c r="D20" s="18"/>
    </row>
    <row r="21" spans="1:4" ht="15.75">
      <c r="A21" s="15">
        <v>16</v>
      </c>
      <c r="B21" s="20">
        <v>288626</v>
      </c>
      <c r="C21" s="17" t="s">
        <v>40</v>
      </c>
      <c r="D21" s="18"/>
    </row>
    <row r="22" spans="1:3" ht="15.75">
      <c r="A22" s="14"/>
      <c r="B22" s="21"/>
      <c r="C22" s="22"/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H6" sqref="H6"/>
    </sheetView>
  </sheetViews>
  <sheetFormatPr defaultColWidth="9.140625" defaultRowHeight="12.75"/>
  <cols>
    <col min="1" max="1" width="8.140625" style="0" customWidth="1"/>
    <col min="2" max="2" width="10.00390625" style="0" customWidth="1"/>
    <col min="3" max="3" width="3.8515625" style="0" customWidth="1"/>
    <col min="4" max="6" width="12.421875" style="1" customWidth="1"/>
    <col min="7" max="7" width="12.421875" style="4" customWidth="1"/>
    <col min="8" max="8" width="12.421875" style="1" customWidth="1"/>
    <col min="9" max="10" width="15.28125" style="0" customWidth="1"/>
    <col min="12" max="12" width="3.8515625" style="0" customWidth="1"/>
  </cols>
  <sheetData>
    <row r="1" spans="2:4" ht="12.75">
      <c r="B1" s="1"/>
      <c r="C1" s="1"/>
      <c r="D1" s="1" t="s">
        <v>17</v>
      </c>
    </row>
    <row r="2" spans="2:4" ht="12.75">
      <c r="B2" s="1"/>
      <c r="C2" s="1"/>
      <c r="D2" s="1" t="s">
        <v>24</v>
      </c>
    </row>
    <row r="3" spans="2:4" ht="12.75">
      <c r="B3" s="1"/>
      <c r="C3" s="1"/>
      <c r="D3" s="1" t="s">
        <v>41</v>
      </c>
    </row>
    <row r="4" spans="1:11" ht="12.75">
      <c r="A4" s="12" t="s">
        <v>18</v>
      </c>
      <c r="B4" s="12" t="s">
        <v>20</v>
      </c>
      <c r="C4" s="12" t="s">
        <v>19</v>
      </c>
      <c r="D4" s="10" t="s">
        <v>14</v>
      </c>
      <c r="E4" s="10" t="s">
        <v>21</v>
      </c>
      <c r="F4" s="12" t="s">
        <v>22</v>
      </c>
      <c r="G4" s="11" t="s">
        <v>16</v>
      </c>
      <c r="H4" s="12" t="s">
        <v>15</v>
      </c>
      <c r="I4" s="12" t="s">
        <v>49</v>
      </c>
      <c r="J4" s="12" t="s">
        <v>50</v>
      </c>
      <c r="K4" s="10">
        <f>140-G21</f>
        <v>-6.155119825708056</v>
      </c>
    </row>
    <row r="5" spans="1:15" ht="15.75">
      <c r="A5" s="12">
        <v>1</v>
      </c>
      <c r="B5" s="16">
        <v>265278</v>
      </c>
      <c r="C5" s="6"/>
      <c r="D5" s="7"/>
      <c r="E5" s="7"/>
      <c r="F5" s="5"/>
      <c r="G5" s="8"/>
      <c r="H5" s="8"/>
      <c r="I5" s="35"/>
      <c r="J5" s="38"/>
      <c r="L5" s="15">
        <v>1</v>
      </c>
      <c r="M5" s="36">
        <v>265278</v>
      </c>
      <c r="N5" s="16" t="b">
        <f>M5=B5</f>
        <v>1</v>
      </c>
      <c r="O5" s="1">
        <v>15</v>
      </c>
    </row>
    <row r="6" spans="1:14" ht="15.75">
      <c r="A6" s="12">
        <v>2</v>
      </c>
      <c r="B6" s="16">
        <v>282718</v>
      </c>
      <c r="C6" s="6"/>
      <c r="D6" s="7">
        <f>LR!N6</f>
        <v>83</v>
      </c>
      <c r="E6" s="7">
        <f>Quizzes!L6</f>
        <v>32.77777777777778</v>
      </c>
      <c r="F6" s="7">
        <v>32.35294117647059</v>
      </c>
      <c r="G6" s="8">
        <f aca="true" t="shared" si="0" ref="G6:G20">F6+E6+D6+C6</f>
        <v>148.13071895424838</v>
      </c>
      <c r="H6" s="8">
        <f aca="true" t="shared" si="1" ref="H6:H20">G6-6.16</f>
        <v>141.97071895424838</v>
      </c>
      <c r="I6" s="35">
        <f aca="true" t="shared" si="2" ref="I6:I20">G6/10</f>
        <v>14.813071895424837</v>
      </c>
      <c r="J6" s="38">
        <f aca="true" t="shared" si="3" ref="J6:J20">H6/10</f>
        <v>14.197071895424838</v>
      </c>
      <c r="L6" s="15">
        <v>2</v>
      </c>
      <c r="M6" s="36">
        <v>282718</v>
      </c>
      <c r="N6" s="16" t="b">
        <f aca="true" t="shared" si="4" ref="N6:N20">M6=B6</f>
        <v>1</v>
      </c>
    </row>
    <row r="7" spans="1:14" ht="15.75">
      <c r="A7" s="12">
        <v>3</v>
      </c>
      <c r="B7" s="16">
        <v>283120</v>
      </c>
      <c r="C7" s="6"/>
      <c r="D7" s="7">
        <f>LR!N7</f>
        <v>88</v>
      </c>
      <c r="E7" s="7">
        <f>Quizzes!L7</f>
        <v>24.444444444444443</v>
      </c>
      <c r="F7" s="7">
        <v>38.23529411764706</v>
      </c>
      <c r="G7" s="8">
        <f t="shared" si="0"/>
        <v>150.6797385620915</v>
      </c>
      <c r="H7" s="8">
        <f t="shared" si="1"/>
        <v>144.5197385620915</v>
      </c>
      <c r="I7" s="35">
        <f t="shared" si="2"/>
        <v>15.06797385620915</v>
      </c>
      <c r="J7" s="38">
        <f t="shared" si="3"/>
        <v>14.45197385620915</v>
      </c>
      <c r="L7" s="15">
        <v>3</v>
      </c>
      <c r="M7" s="36">
        <v>283120</v>
      </c>
      <c r="N7" s="16" t="b">
        <f t="shared" si="4"/>
        <v>1</v>
      </c>
    </row>
    <row r="8" spans="1:14" ht="15.75">
      <c r="A8" s="12">
        <v>4</v>
      </c>
      <c r="B8" s="16">
        <v>283598</v>
      </c>
      <c r="C8" s="6"/>
      <c r="D8" s="7">
        <f>LR!N8</f>
        <v>86</v>
      </c>
      <c r="E8" s="7">
        <f>Quizzes!L8</f>
        <v>28.88888888888889</v>
      </c>
      <c r="F8" s="7">
        <v>38.23529411764706</v>
      </c>
      <c r="G8" s="8">
        <f t="shared" si="0"/>
        <v>153.12418300653593</v>
      </c>
      <c r="H8" s="8">
        <f t="shared" si="1"/>
        <v>146.96418300653593</v>
      </c>
      <c r="I8" s="35">
        <f t="shared" si="2"/>
        <v>15.312418300653594</v>
      </c>
      <c r="J8" s="38">
        <f t="shared" si="3"/>
        <v>14.696418300653594</v>
      </c>
      <c r="L8" s="15">
        <v>4</v>
      </c>
      <c r="M8" s="36">
        <v>283598</v>
      </c>
      <c r="N8" s="16" t="b">
        <f t="shared" si="4"/>
        <v>1</v>
      </c>
    </row>
    <row r="9" spans="1:14" ht="15.75">
      <c r="A9" s="12">
        <v>5</v>
      </c>
      <c r="B9" s="16">
        <v>284592</v>
      </c>
      <c r="C9" s="6"/>
      <c r="D9" s="7">
        <f>LR!N9</f>
        <v>79</v>
      </c>
      <c r="E9" s="7">
        <f>Quizzes!L9</f>
        <v>27.5</v>
      </c>
      <c r="F9" s="7">
        <v>38.23529411764706</v>
      </c>
      <c r="G9" s="8">
        <f t="shared" si="0"/>
        <v>144.73529411764707</v>
      </c>
      <c r="H9" s="8">
        <f t="shared" si="1"/>
        <v>138.57529411764708</v>
      </c>
      <c r="I9" s="35">
        <f t="shared" si="2"/>
        <v>14.473529411764707</v>
      </c>
      <c r="J9" s="38">
        <f t="shared" si="3"/>
        <v>13.857529411764707</v>
      </c>
      <c r="L9" s="15">
        <v>5</v>
      </c>
      <c r="M9" s="36">
        <v>284592</v>
      </c>
      <c r="N9" s="16" t="b">
        <f t="shared" si="4"/>
        <v>1</v>
      </c>
    </row>
    <row r="10" spans="1:14" ht="15.75">
      <c r="A10" s="12">
        <v>6</v>
      </c>
      <c r="B10" s="16">
        <v>284596</v>
      </c>
      <c r="C10" s="6"/>
      <c r="D10" s="7">
        <f>LR!N10</f>
        <v>86</v>
      </c>
      <c r="E10" s="7">
        <f>Quizzes!L10</f>
        <v>31.666666666666668</v>
      </c>
      <c r="F10" s="7">
        <v>47.05882352941177</v>
      </c>
      <c r="G10" s="8">
        <f t="shared" si="0"/>
        <v>164.72549019607845</v>
      </c>
      <c r="H10" s="8">
        <f t="shared" si="1"/>
        <v>158.56549019607846</v>
      </c>
      <c r="I10" s="35">
        <f t="shared" si="2"/>
        <v>16.472549019607847</v>
      </c>
      <c r="J10" s="38">
        <f t="shared" si="3"/>
        <v>15.856549019607845</v>
      </c>
      <c r="L10" s="15">
        <v>6</v>
      </c>
      <c r="M10" s="36">
        <v>284596</v>
      </c>
      <c r="N10" s="16" t="b">
        <f t="shared" si="4"/>
        <v>1</v>
      </c>
    </row>
    <row r="11" spans="1:14" ht="15.75">
      <c r="A11" s="12">
        <v>7</v>
      </c>
      <c r="B11" s="16">
        <v>284606</v>
      </c>
      <c r="C11" s="6"/>
      <c r="D11" s="7">
        <f>LR!N11</f>
        <v>85</v>
      </c>
      <c r="E11" s="7">
        <f>Quizzes!L11</f>
        <v>21.88888888888889</v>
      </c>
      <c r="F11" s="7">
        <v>29.41176470588235</v>
      </c>
      <c r="G11" s="8">
        <f t="shared" si="0"/>
        <v>136.30065359477123</v>
      </c>
      <c r="H11" s="8">
        <f t="shared" si="1"/>
        <v>130.14065359477124</v>
      </c>
      <c r="I11" s="35">
        <f t="shared" si="2"/>
        <v>13.630065359477124</v>
      </c>
      <c r="J11" s="38">
        <f t="shared" si="3"/>
        <v>13.014065359477124</v>
      </c>
      <c r="L11" s="15">
        <v>7</v>
      </c>
      <c r="M11" s="36">
        <v>284606</v>
      </c>
      <c r="N11" s="16" t="b">
        <f t="shared" si="4"/>
        <v>1</v>
      </c>
    </row>
    <row r="12" spans="1:14" ht="15.75">
      <c r="A12" s="12">
        <v>8</v>
      </c>
      <c r="B12" s="16">
        <v>284656</v>
      </c>
      <c r="C12" s="6"/>
      <c r="D12" s="7">
        <f>LR!N12</f>
        <v>81.5</v>
      </c>
      <c r="E12" s="7">
        <f>Quizzes!L12</f>
        <v>30</v>
      </c>
      <c r="F12" s="7">
        <v>44.11764705882353</v>
      </c>
      <c r="G12" s="8">
        <f t="shared" si="0"/>
        <v>155.61764705882354</v>
      </c>
      <c r="H12" s="8">
        <f t="shared" si="1"/>
        <v>149.45764705882354</v>
      </c>
      <c r="I12" s="35">
        <f t="shared" si="2"/>
        <v>15.561764705882354</v>
      </c>
      <c r="J12" s="38">
        <f t="shared" si="3"/>
        <v>14.945764705882354</v>
      </c>
      <c r="L12" s="15">
        <v>8</v>
      </c>
      <c r="M12" s="36">
        <v>284656</v>
      </c>
      <c r="N12" s="16" t="b">
        <f t="shared" si="4"/>
        <v>1</v>
      </c>
    </row>
    <row r="13" spans="1:14" ht="15.75">
      <c r="A13" s="12">
        <v>9</v>
      </c>
      <c r="B13" s="16">
        <v>284818</v>
      </c>
      <c r="C13" s="6"/>
      <c r="D13" s="7">
        <f>LR!N13</f>
        <v>84.5</v>
      </c>
      <c r="E13" s="7">
        <f>Quizzes!L13</f>
        <v>27.22222222222222</v>
      </c>
      <c r="F13" s="7">
        <v>35.294117647058826</v>
      </c>
      <c r="G13" s="8">
        <f t="shared" si="0"/>
        <v>147.01633986928104</v>
      </c>
      <c r="H13" s="8">
        <f t="shared" si="1"/>
        <v>140.85633986928104</v>
      </c>
      <c r="I13" s="35">
        <f t="shared" si="2"/>
        <v>14.701633986928105</v>
      </c>
      <c r="J13" s="38">
        <f t="shared" si="3"/>
        <v>14.085633986928105</v>
      </c>
      <c r="L13" s="15">
        <v>9</v>
      </c>
      <c r="M13" s="36">
        <v>284818</v>
      </c>
      <c r="N13" s="16" t="b">
        <f t="shared" si="4"/>
        <v>1</v>
      </c>
    </row>
    <row r="14" spans="1:14" ht="15.75">
      <c r="A14" s="12">
        <v>10</v>
      </c>
      <c r="B14" s="16">
        <v>285326</v>
      </c>
      <c r="C14" s="6"/>
      <c r="D14" s="7">
        <f>LR!N14</f>
        <v>88.5</v>
      </c>
      <c r="E14" s="7">
        <f>Quizzes!L14</f>
        <v>30</v>
      </c>
      <c r="F14" s="7">
        <v>32.35294117647059</v>
      </c>
      <c r="G14" s="8">
        <f t="shared" si="0"/>
        <v>150.85294117647058</v>
      </c>
      <c r="H14" s="8">
        <f t="shared" si="1"/>
        <v>144.69294117647058</v>
      </c>
      <c r="I14" s="35">
        <f t="shared" si="2"/>
        <v>15.085294117647058</v>
      </c>
      <c r="J14" s="38">
        <f t="shared" si="3"/>
        <v>14.469294117647058</v>
      </c>
      <c r="L14" s="15">
        <v>10</v>
      </c>
      <c r="M14" s="36">
        <v>285326</v>
      </c>
      <c r="N14" s="16" t="b">
        <f t="shared" si="4"/>
        <v>1</v>
      </c>
    </row>
    <row r="15" spans="1:14" ht="15.75">
      <c r="A15" s="12">
        <v>11</v>
      </c>
      <c r="B15" s="16">
        <v>285682</v>
      </c>
      <c r="C15" s="6"/>
      <c r="D15" s="7">
        <f>LR!N15</f>
        <v>89</v>
      </c>
      <c r="E15" s="7">
        <f>Quizzes!L15</f>
        <v>32.22222222222222</v>
      </c>
      <c r="F15" s="7">
        <v>44.11764705882353</v>
      </c>
      <c r="G15" s="8">
        <f t="shared" si="0"/>
        <v>165.33986928104576</v>
      </c>
      <c r="H15" s="8">
        <f t="shared" si="1"/>
        <v>159.17986928104577</v>
      </c>
      <c r="I15" s="35">
        <f t="shared" si="2"/>
        <v>16.533986928104575</v>
      </c>
      <c r="J15" s="38">
        <f t="shared" si="3"/>
        <v>15.917986928104577</v>
      </c>
      <c r="L15" s="15">
        <v>11</v>
      </c>
      <c r="M15" s="36">
        <v>285682</v>
      </c>
      <c r="N15" s="16" t="b">
        <f t="shared" si="4"/>
        <v>1</v>
      </c>
    </row>
    <row r="16" spans="1:14" ht="15.75">
      <c r="A16" s="12">
        <v>12</v>
      </c>
      <c r="B16" s="16">
        <v>286158</v>
      </c>
      <c r="C16" s="6"/>
      <c r="D16" s="7">
        <f>LR!N16</f>
        <v>89.5</v>
      </c>
      <c r="E16" s="7">
        <f>Quizzes!L16</f>
        <v>27.77777777777778</v>
      </c>
      <c r="F16" s="7">
        <v>32.35294117647059</v>
      </c>
      <c r="G16" s="8">
        <f t="shared" si="0"/>
        <v>149.63071895424838</v>
      </c>
      <c r="H16" s="8">
        <f t="shared" si="1"/>
        <v>143.47071895424838</v>
      </c>
      <c r="I16" s="35">
        <f t="shared" si="2"/>
        <v>14.963071895424838</v>
      </c>
      <c r="J16" s="38">
        <f t="shared" si="3"/>
        <v>14.347071895424838</v>
      </c>
      <c r="L16" s="15">
        <v>12</v>
      </c>
      <c r="M16" s="36">
        <v>286158</v>
      </c>
      <c r="N16" s="16" t="b">
        <f t="shared" si="4"/>
        <v>1</v>
      </c>
    </row>
    <row r="17" spans="1:14" ht="15.75">
      <c r="A17" s="12">
        <v>13</v>
      </c>
      <c r="B17" s="16">
        <v>286946</v>
      </c>
      <c r="C17" s="6"/>
      <c r="D17" s="7">
        <f>LR!N17</f>
        <v>91.5</v>
      </c>
      <c r="E17" s="7">
        <f>Quizzes!L17</f>
        <v>23.333333333333332</v>
      </c>
      <c r="F17" s="7">
        <v>29.41176470588235</v>
      </c>
      <c r="G17" s="8">
        <f t="shared" si="0"/>
        <v>144.2450980392157</v>
      </c>
      <c r="H17" s="8">
        <f t="shared" si="1"/>
        <v>138.0850980392157</v>
      </c>
      <c r="I17" s="35">
        <f t="shared" si="2"/>
        <v>14.42450980392157</v>
      </c>
      <c r="J17" s="38">
        <f t="shared" si="3"/>
        <v>13.80850980392157</v>
      </c>
      <c r="L17" s="15">
        <v>13</v>
      </c>
      <c r="M17" s="36">
        <v>286946</v>
      </c>
      <c r="N17" s="16" t="b">
        <f t="shared" si="4"/>
        <v>1</v>
      </c>
    </row>
    <row r="18" spans="1:14" ht="15.75">
      <c r="A18" s="12">
        <v>14</v>
      </c>
      <c r="B18" s="16">
        <v>287646</v>
      </c>
      <c r="C18" s="6"/>
      <c r="D18" s="7">
        <f>LR!N18</f>
        <v>89.5</v>
      </c>
      <c r="E18" s="7">
        <f>Quizzes!L18</f>
        <v>26.666666666666668</v>
      </c>
      <c r="F18" s="7">
        <v>38.23529411764706</v>
      </c>
      <c r="G18" s="8">
        <f t="shared" si="0"/>
        <v>154.40196078431373</v>
      </c>
      <c r="H18" s="8">
        <f t="shared" si="1"/>
        <v>148.24196078431373</v>
      </c>
      <c r="I18" s="35">
        <f t="shared" si="2"/>
        <v>15.440196078431374</v>
      </c>
      <c r="J18" s="38">
        <f t="shared" si="3"/>
        <v>14.824196078431374</v>
      </c>
      <c r="L18" s="15">
        <v>14</v>
      </c>
      <c r="M18" s="36">
        <v>287646</v>
      </c>
      <c r="N18" s="16" t="b">
        <f t="shared" si="4"/>
        <v>1</v>
      </c>
    </row>
    <row r="19" spans="1:14" ht="15.75">
      <c r="A19" s="12">
        <v>15</v>
      </c>
      <c r="B19" s="16">
        <v>288380</v>
      </c>
      <c r="C19" s="6"/>
      <c r="D19" s="7">
        <f>LR!N19</f>
        <v>78.5</v>
      </c>
      <c r="E19" s="7">
        <f>Quizzes!L19</f>
        <v>26.11111111111111</v>
      </c>
      <c r="F19" s="7">
        <v>26.470588235294116</v>
      </c>
      <c r="G19" s="8">
        <f t="shared" si="0"/>
        <v>131.08169934640523</v>
      </c>
      <c r="H19" s="8">
        <f t="shared" si="1"/>
        <v>124.92169934640523</v>
      </c>
      <c r="I19" s="35">
        <f t="shared" si="2"/>
        <v>13.108169934640523</v>
      </c>
      <c r="J19" s="38">
        <f t="shared" si="3"/>
        <v>12.492169934640524</v>
      </c>
      <c r="L19" s="15">
        <v>15</v>
      </c>
      <c r="M19" s="36">
        <v>288380</v>
      </c>
      <c r="N19" s="16" t="b">
        <f t="shared" si="4"/>
        <v>1</v>
      </c>
    </row>
    <row r="20" spans="1:14" ht="15.75">
      <c r="A20" s="12">
        <v>16</v>
      </c>
      <c r="B20" s="16">
        <v>288626</v>
      </c>
      <c r="C20" s="6"/>
      <c r="D20" s="7">
        <f>LR!N20</f>
        <v>77</v>
      </c>
      <c r="E20" s="7">
        <f>Quizzes!L20</f>
        <v>19.444444444444443</v>
      </c>
      <c r="F20" s="37"/>
      <c r="G20" s="8">
        <f t="shared" si="0"/>
        <v>96.44444444444444</v>
      </c>
      <c r="H20" s="8">
        <f t="shared" si="1"/>
        <v>90.28444444444445</v>
      </c>
      <c r="I20" s="35">
        <f t="shared" si="2"/>
        <v>9.644444444444444</v>
      </c>
      <c r="J20" s="38">
        <f t="shared" si="3"/>
        <v>9.028444444444444</v>
      </c>
      <c r="L20" s="15">
        <v>16</v>
      </c>
      <c r="M20" s="36">
        <v>288626</v>
      </c>
      <c r="N20" s="16" t="b">
        <f t="shared" si="4"/>
        <v>1</v>
      </c>
    </row>
    <row r="21" spans="1:10" ht="12.75">
      <c r="A21" s="9" t="s">
        <v>1</v>
      </c>
      <c r="B21" s="9"/>
      <c r="C21" s="9"/>
      <c r="D21" s="10">
        <f aca="true" t="shared" si="5" ref="D21:J21">AVERAGE(D5:D20)</f>
        <v>85.1</v>
      </c>
      <c r="E21" s="10">
        <f t="shared" si="5"/>
        <v>27.329629629629625</v>
      </c>
      <c r="F21" s="10">
        <f t="shared" si="5"/>
        <v>36.13445378151261</v>
      </c>
      <c r="G21" s="10">
        <f t="shared" si="5"/>
        <v>146.15511982570806</v>
      </c>
      <c r="H21" s="10">
        <f t="shared" si="5"/>
        <v>139.99511982570806</v>
      </c>
      <c r="I21" s="10">
        <f t="shared" si="5"/>
        <v>14.615511982570808</v>
      </c>
      <c r="J21" s="10">
        <f t="shared" si="5"/>
        <v>13.999511982570805</v>
      </c>
    </row>
    <row r="22" spans="1:10" ht="12.75">
      <c r="A22" s="9" t="s">
        <v>0</v>
      </c>
      <c r="B22" s="9"/>
      <c r="C22" s="9"/>
      <c r="D22" s="10">
        <f aca="true" t="shared" si="6" ref="D22:J22">STDEV(D5:D20)</f>
        <v>4.476924965068943</v>
      </c>
      <c r="E22" s="10">
        <f t="shared" si="6"/>
        <v>3.848570285089168</v>
      </c>
      <c r="F22" s="10">
        <f t="shared" si="6"/>
        <v>6.1509461207328595</v>
      </c>
      <c r="G22" s="10">
        <f t="shared" si="6"/>
        <v>16.43043983089886</v>
      </c>
      <c r="H22" s="10">
        <f t="shared" si="6"/>
        <v>16.430439830898987</v>
      </c>
      <c r="I22" s="10">
        <f t="shared" si="6"/>
        <v>1.64304398308987</v>
      </c>
      <c r="J22" s="10">
        <f t="shared" si="6"/>
        <v>1.6430439830898897</v>
      </c>
    </row>
    <row r="23" ht="12.75">
      <c r="D23" s="2"/>
    </row>
    <row r="24" ht="12.75">
      <c r="D24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Khail A. Zig</dc:creator>
  <cp:keywords/>
  <dc:description/>
  <cp:lastModifiedBy>Ayman ghannam</cp:lastModifiedBy>
  <dcterms:created xsi:type="dcterms:W3CDTF">2010-01-10T16:46:08Z</dcterms:created>
  <dcterms:modified xsi:type="dcterms:W3CDTF">2010-01-24T14:24:54Z</dcterms:modified>
  <cp:category/>
  <cp:version/>
  <cp:contentType/>
  <cp:contentStatus/>
</cp:coreProperties>
</file>