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4110" activeTab="4"/>
  </bookViews>
  <sheets>
    <sheet name="LR" sheetId="1" r:id="rId1"/>
    <sheet name="Quizzes" sheetId="2" r:id="rId2"/>
    <sheet name="summery" sheetId="3" r:id="rId3"/>
    <sheet name="Names" sheetId="4" r:id="rId4"/>
    <sheet name="summery (2)" sheetId="5" r:id="rId5"/>
  </sheets>
  <definedNames/>
  <calcPr fullCalcOnLoad="1"/>
</workbook>
</file>

<file path=xl/sharedStrings.xml><?xml version="1.0" encoding="utf-8"?>
<sst xmlns="http://schemas.openxmlformats.org/spreadsheetml/2006/main" count="93" uniqueCount="49">
  <si>
    <t>stdev=</t>
  </si>
  <si>
    <t>average=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</si>
  <si>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</si>
  <si>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</si>
  <si>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</si>
  <si>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</si>
  <si>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</si>
  <si>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</si>
  <si>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</si>
  <si>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</si>
  <si>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</si>
  <si>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Average=</t>
  </si>
  <si>
    <t>Stdev=</t>
  </si>
  <si>
    <t>Sum(Q)/90</t>
  </si>
  <si>
    <t>sum(LR)/100</t>
  </si>
  <si>
    <t>Final Grade</t>
  </si>
  <si>
    <t>Final sum</t>
  </si>
  <si>
    <t>semester:091</t>
  </si>
  <si>
    <t>S#</t>
  </si>
  <si>
    <t>EP</t>
  </si>
  <si>
    <t>ID</t>
  </si>
  <si>
    <t>Sum(Q)/50</t>
  </si>
  <si>
    <t>Fial/50</t>
  </si>
  <si>
    <t>week#</t>
  </si>
  <si>
    <t>Section:163</t>
  </si>
  <si>
    <t>Haisamawi</t>
  </si>
  <si>
    <t>AL-ASEEF, MUSTAFA ABDRABBALRASOO</t>
  </si>
  <si>
    <t>BALBAID, AYMAN HASAN ALI</t>
  </si>
  <si>
    <t>AL-AMMAR, MOHAMMAD ABDULLAH IBRAHI</t>
  </si>
  <si>
    <t>NABULSI, REBHI MUHEEB REBHI</t>
  </si>
  <si>
    <t>AL-AGEEL, MOHAMMAD SALEH ABDULLAH</t>
  </si>
  <si>
    <t>AL-KURAIDI, ALI AHMAD ALI</t>
  </si>
  <si>
    <t>AL-SALEH, JAFAR ALI ABDUL-WAHAB</t>
  </si>
  <si>
    <t>AL-GAHTANI, ALI SAEED ALI</t>
  </si>
  <si>
    <t>AL-SHAWAF, HAIDER MANSOUR MOHAMMA</t>
  </si>
  <si>
    <t>AL-MULAIHI, FAHAD SAUD FAHAD</t>
  </si>
  <si>
    <t>AL-GAHTANI, SHADID SAEED MESFER</t>
  </si>
  <si>
    <t>BU-KHAMSEEN, HASSAN YASEEN MOHAMMAD</t>
  </si>
  <si>
    <t>AL-SAIHATI, MOHAMMAD TAWFIQ IBRAHIM</t>
  </si>
  <si>
    <t>AL-SUWAILEM, OTHMAN SULAIMAN SALEH</t>
  </si>
  <si>
    <t>AL-GAHTANI, KHALED JAMAL MOHAMMAD</t>
  </si>
  <si>
    <t>AL-RAJEHI, HESHAM ABDULLAH NASSER</t>
  </si>
  <si>
    <t>SABBAG, MOHAMMAD SAFI ABDUL-RAHM</t>
  </si>
  <si>
    <t>Section</t>
  </si>
  <si>
    <t>163</t>
  </si>
  <si>
    <t>Average</t>
  </si>
  <si>
    <t>Total/17</t>
  </si>
  <si>
    <t>Final sum/20</t>
  </si>
  <si>
    <t>Final Grade/20</t>
  </si>
</sst>
</file>

<file path=xl/styles.xml><?xml version="1.0" encoding="utf-8"?>
<styleSheet xmlns="http://schemas.openxmlformats.org/spreadsheetml/2006/main">
  <numFmts count="22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sz val="14"/>
      <color indexed="10"/>
      <name val="Arial"/>
      <family val="2"/>
    </font>
    <font>
      <sz val="8"/>
      <color indexed="8"/>
      <name val="Times New Roman"/>
      <family val="0"/>
    </font>
    <font>
      <sz val="14"/>
      <color indexed="8"/>
      <name val="Arial"/>
      <family val="0"/>
    </font>
    <font>
      <sz val="14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/>
    </xf>
    <xf numFmtId="0" fontId="22" fillId="0" borderId="10" xfId="59" applyFont="1" applyFill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22" fillId="0" borderId="10" xfId="59" applyFont="1" applyFill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0" fontId="21" fillId="0" borderId="10" xfId="59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center"/>
    </xf>
    <xf numFmtId="1" fontId="26" fillId="25" borderId="10" xfId="0" applyNumberFormat="1" applyFont="1" applyFill="1" applyBorder="1" applyAlignment="1">
      <alignment horizontal="center"/>
    </xf>
    <xf numFmtId="2" fontId="26" fillId="25" borderId="10" xfId="0" applyNumberFormat="1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4" fillId="0" borderId="10" xfId="59" applyFont="1" applyFill="1" applyBorder="1" applyAlignment="1">
      <alignment horizontal="center"/>
      <protection/>
    </xf>
    <xf numFmtId="176" fontId="0" fillId="17" borderId="10" xfId="0" applyNumberForma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efaul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N14" sqref="N14"/>
    </sheetView>
  </sheetViews>
  <sheetFormatPr defaultColWidth="9.140625" defaultRowHeight="12.75"/>
  <cols>
    <col min="1" max="1" width="8.140625" style="0" customWidth="1"/>
    <col min="2" max="12" width="7.8515625" style="1" customWidth="1"/>
    <col min="13" max="13" width="12.7109375" style="1" customWidth="1"/>
    <col min="14" max="14" width="11.8515625" style="2" customWidth="1"/>
  </cols>
  <sheetData>
    <row r="1" ht="12.75">
      <c r="C1" s="1" t="s">
        <v>17</v>
      </c>
    </row>
    <row r="2" ht="12.75">
      <c r="C2" s="1" t="s">
        <v>24</v>
      </c>
    </row>
    <row r="3" ht="12.75">
      <c r="C3" s="1" t="s">
        <v>25</v>
      </c>
    </row>
    <row r="4" spans="1:14" ht="12.75">
      <c r="A4" s="12" t="s">
        <v>23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11</v>
      </c>
      <c r="K4" s="12">
        <v>12</v>
      </c>
      <c r="L4" s="12">
        <v>13</v>
      </c>
      <c r="M4" s="12" t="s">
        <v>14</v>
      </c>
      <c r="N4" s="10" t="s">
        <v>14</v>
      </c>
    </row>
    <row r="5" spans="1:14" ht="18">
      <c r="A5" s="12">
        <v>1</v>
      </c>
      <c r="B5" s="14"/>
      <c r="C5" s="15">
        <v>8</v>
      </c>
      <c r="D5" s="16">
        <v>5</v>
      </c>
      <c r="E5" s="16">
        <v>9</v>
      </c>
      <c r="F5" s="16">
        <v>9</v>
      </c>
      <c r="G5" s="16">
        <v>7</v>
      </c>
      <c r="H5" s="16">
        <v>6</v>
      </c>
      <c r="I5" s="16">
        <v>8</v>
      </c>
      <c r="J5" s="16">
        <v>8.5</v>
      </c>
      <c r="K5" s="16">
        <v>7</v>
      </c>
      <c r="L5" s="16">
        <v>9</v>
      </c>
      <c r="M5" s="12">
        <f aca="true" t="shared" si="0" ref="M5:M20">SUM(C5:L5)</f>
        <v>76.5</v>
      </c>
      <c r="N5" s="10">
        <f aca="true" t="shared" si="1" ref="N5:N21">M5*100/100</f>
        <v>76.5</v>
      </c>
    </row>
    <row r="6" spans="1:14" ht="18">
      <c r="A6" s="12">
        <v>2</v>
      </c>
      <c r="B6" s="14"/>
      <c r="C6" s="15">
        <v>8.5</v>
      </c>
      <c r="D6" s="16">
        <v>7.25</v>
      </c>
      <c r="E6" s="16">
        <v>9</v>
      </c>
      <c r="F6" s="16">
        <v>6</v>
      </c>
      <c r="G6" s="16">
        <v>10</v>
      </c>
      <c r="H6" s="16">
        <v>10</v>
      </c>
      <c r="I6" s="16">
        <v>9.5</v>
      </c>
      <c r="J6" s="16">
        <v>9.5</v>
      </c>
      <c r="K6" s="16">
        <v>9</v>
      </c>
      <c r="L6" s="16">
        <v>7</v>
      </c>
      <c r="M6" s="12">
        <f t="shared" si="0"/>
        <v>85.75</v>
      </c>
      <c r="N6" s="10">
        <f t="shared" si="1"/>
        <v>85.75</v>
      </c>
    </row>
    <row r="7" spans="1:14" ht="18">
      <c r="A7" s="12">
        <v>3</v>
      </c>
      <c r="B7" s="14"/>
      <c r="C7" s="15">
        <v>9</v>
      </c>
      <c r="D7" s="16">
        <v>7.5</v>
      </c>
      <c r="E7" s="16">
        <v>10</v>
      </c>
      <c r="F7" s="16">
        <v>8.5</v>
      </c>
      <c r="G7" s="16">
        <v>8.5</v>
      </c>
      <c r="H7" s="16">
        <v>9.5</v>
      </c>
      <c r="I7" s="16">
        <v>9.5</v>
      </c>
      <c r="J7" s="16">
        <v>9.5</v>
      </c>
      <c r="K7" s="16">
        <v>9</v>
      </c>
      <c r="L7" s="16">
        <v>7.5</v>
      </c>
      <c r="M7" s="12">
        <f t="shared" si="0"/>
        <v>88.5</v>
      </c>
      <c r="N7" s="10">
        <f t="shared" si="1"/>
        <v>88.5</v>
      </c>
    </row>
    <row r="8" spans="1:14" ht="18">
      <c r="A8" s="12">
        <v>4</v>
      </c>
      <c r="B8" s="14"/>
      <c r="C8" s="15">
        <v>7.5</v>
      </c>
      <c r="D8" s="16">
        <v>8</v>
      </c>
      <c r="E8" s="16">
        <v>9.5</v>
      </c>
      <c r="F8" s="16">
        <v>5</v>
      </c>
      <c r="G8" s="16">
        <v>9</v>
      </c>
      <c r="H8" s="16">
        <v>10</v>
      </c>
      <c r="I8" s="16">
        <v>9.5</v>
      </c>
      <c r="J8" s="16">
        <v>9.5</v>
      </c>
      <c r="K8" s="16">
        <v>9</v>
      </c>
      <c r="L8" s="16">
        <v>7.5</v>
      </c>
      <c r="M8" s="12">
        <f t="shared" si="0"/>
        <v>84.5</v>
      </c>
      <c r="N8" s="10">
        <f t="shared" si="1"/>
        <v>84.5</v>
      </c>
    </row>
    <row r="9" spans="1:14" ht="18">
      <c r="A9" s="12">
        <v>5</v>
      </c>
      <c r="B9" s="14"/>
      <c r="C9" s="15">
        <v>8.25</v>
      </c>
      <c r="D9" s="16">
        <v>8</v>
      </c>
      <c r="E9" s="16">
        <v>10</v>
      </c>
      <c r="F9" s="16">
        <v>8</v>
      </c>
      <c r="G9" s="16">
        <v>9</v>
      </c>
      <c r="H9" s="16">
        <v>9</v>
      </c>
      <c r="I9" s="16">
        <v>8.5</v>
      </c>
      <c r="J9" s="16">
        <v>9.5</v>
      </c>
      <c r="K9" s="16">
        <v>8.5</v>
      </c>
      <c r="L9" s="16">
        <v>7.5</v>
      </c>
      <c r="M9" s="12">
        <f t="shared" si="0"/>
        <v>86.25</v>
      </c>
      <c r="N9" s="10">
        <f t="shared" si="1"/>
        <v>86.25</v>
      </c>
    </row>
    <row r="10" spans="1:14" ht="18">
      <c r="A10" s="12">
        <v>6</v>
      </c>
      <c r="B10" s="14"/>
      <c r="C10" s="15">
        <v>5</v>
      </c>
      <c r="D10" s="16">
        <v>7</v>
      </c>
      <c r="E10" s="16">
        <v>0</v>
      </c>
      <c r="F10" s="16">
        <v>0</v>
      </c>
      <c r="G10" s="16">
        <v>8.5</v>
      </c>
      <c r="H10" s="16">
        <v>7</v>
      </c>
      <c r="I10" s="16">
        <v>9.5</v>
      </c>
      <c r="J10" s="16">
        <v>8.5</v>
      </c>
      <c r="K10" s="16">
        <v>8</v>
      </c>
      <c r="L10" s="16">
        <v>7.5</v>
      </c>
      <c r="M10" s="12">
        <f t="shared" si="0"/>
        <v>61</v>
      </c>
      <c r="N10" s="10">
        <f t="shared" si="1"/>
        <v>61</v>
      </c>
    </row>
    <row r="11" spans="1:14" ht="18">
      <c r="A11" s="12">
        <v>7</v>
      </c>
      <c r="B11" s="14"/>
      <c r="C11" s="15">
        <v>7</v>
      </c>
      <c r="D11" s="16">
        <v>6.25</v>
      </c>
      <c r="E11" s="16">
        <v>10</v>
      </c>
      <c r="F11" s="16">
        <v>7</v>
      </c>
      <c r="G11" s="16">
        <v>5.5</v>
      </c>
      <c r="H11" s="16">
        <v>10</v>
      </c>
      <c r="I11" s="16">
        <v>10</v>
      </c>
      <c r="J11" s="16">
        <v>10</v>
      </c>
      <c r="K11" s="16">
        <v>5.5</v>
      </c>
      <c r="L11" s="16">
        <v>8</v>
      </c>
      <c r="M11" s="12">
        <f t="shared" si="0"/>
        <v>79.25</v>
      </c>
      <c r="N11" s="10">
        <f t="shared" si="1"/>
        <v>79.25</v>
      </c>
    </row>
    <row r="12" spans="1:14" ht="18">
      <c r="A12" s="12">
        <v>8</v>
      </c>
      <c r="B12" s="14"/>
      <c r="C12" s="15">
        <v>6.5</v>
      </c>
      <c r="D12" s="16">
        <v>5.25</v>
      </c>
      <c r="E12" s="16">
        <v>9.5</v>
      </c>
      <c r="F12" s="16">
        <v>6</v>
      </c>
      <c r="G12" s="16">
        <v>8</v>
      </c>
      <c r="H12" s="16">
        <v>7</v>
      </c>
      <c r="I12" s="16">
        <v>7.5</v>
      </c>
      <c r="J12" s="16">
        <v>9</v>
      </c>
      <c r="K12" s="16">
        <v>0</v>
      </c>
      <c r="L12" s="16">
        <v>9</v>
      </c>
      <c r="M12" s="12">
        <f t="shared" si="0"/>
        <v>67.75</v>
      </c>
      <c r="N12" s="10">
        <f t="shared" si="1"/>
        <v>67.75</v>
      </c>
    </row>
    <row r="13" spans="1:14" ht="18">
      <c r="A13" s="12">
        <v>9</v>
      </c>
      <c r="B13" s="14"/>
      <c r="C13" s="15">
        <v>6.5</v>
      </c>
      <c r="D13" s="16">
        <v>7.5</v>
      </c>
      <c r="E13" s="16">
        <v>7.5</v>
      </c>
      <c r="F13" s="16">
        <v>8</v>
      </c>
      <c r="G13" s="16">
        <v>7</v>
      </c>
      <c r="H13" s="16">
        <v>9</v>
      </c>
      <c r="I13" s="16">
        <v>10</v>
      </c>
      <c r="J13" s="16">
        <v>10</v>
      </c>
      <c r="K13" s="16">
        <v>8.5</v>
      </c>
      <c r="L13" s="16">
        <v>8</v>
      </c>
      <c r="M13" s="12">
        <f t="shared" si="0"/>
        <v>82</v>
      </c>
      <c r="N13" s="10">
        <f t="shared" si="1"/>
        <v>82</v>
      </c>
    </row>
    <row r="14" spans="1:14" ht="18">
      <c r="A14" s="12">
        <v>10</v>
      </c>
      <c r="B14" s="14"/>
      <c r="C14" s="15">
        <v>6</v>
      </c>
      <c r="D14" s="16">
        <v>5.5</v>
      </c>
      <c r="E14" s="16">
        <v>7.5</v>
      </c>
      <c r="F14" s="16">
        <v>6</v>
      </c>
      <c r="G14" s="16">
        <v>8</v>
      </c>
      <c r="H14" s="16">
        <v>7.5</v>
      </c>
      <c r="I14" s="16">
        <v>9.5</v>
      </c>
      <c r="J14" s="16">
        <v>9.5</v>
      </c>
      <c r="K14" s="16">
        <v>7.5</v>
      </c>
      <c r="L14" s="16">
        <v>7.5</v>
      </c>
      <c r="M14" s="12">
        <f t="shared" si="0"/>
        <v>74.5</v>
      </c>
      <c r="N14" s="10">
        <f t="shared" si="1"/>
        <v>74.5</v>
      </c>
    </row>
    <row r="15" spans="1:14" ht="18">
      <c r="A15" s="12">
        <v>11</v>
      </c>
      <c r="B15" s="14"/>
      <c r="C15" s="15">
        <v>6.25</v>
      </c>
      <c r="D15" s="16">
        <v>5.5</v>
      </c>
      <c r="E15" s="16">
        <v>0</v>
      </c>
      <c r="F15" s="16">
        <v>6</v>
      </c>
      <c r="G15" s="16">
        <v>7.5</v>
      </c>
      <c r="H15" s="16">
        <v>7</v>
      </c>
      <c r="I15" s="16">
        <v>7</v>
      </c>
      <c r="J15" s="16">
        <v>9</v>
      </c>
      <c r="K15" s="16">
        <v>8</v>
      </c>
      <c r="L15" s="16">
        <v>7.5</v>
      </c>
      <c r="M15" s="12">
        <f t="shared" si="0"/>
        <v>63.75</v>
      </c>
      <c r="N15" s="10">
        <f t="shared" si="1"/>
        <v>63.75</v>
      </c>
    </row>
    <row r="16" spans="1:14" ht="18">
      <c r="A16" s="12">
        <v>12</v>
      </c>
      <c r="B16" s="14"/>
      <c r="C16" s="15">
        <v>6.5</v>
      </c>
      <c r="D16" s="16">
        <v>7</v>
      </c>
      <c r="E16" s="16">
        <v>10</v>
      </c>
      <c r="F16" s="16">
        <v>8.5</v>
      </c>
      <c r="G16" s="16">
        <v>9</v>
      </c>
      <c r="H16" s="16">
        <v>10</v>
      </c>
      <c r="I16" s="16">
        <v>10</v>
      </c>
      <c r="J16" s="16">
        <v>9.5</v>
      </c>
      <c r="K16" s="16">
        <v>8.5</v>
      </c>
      <c r="L16" s="16">
        <v>8</v>
      </c>
      <c r="M16" s="12">
        <f t="shared" si="0"/>
        <v>87</v>
      </c>
      <c r="N16" s="10">
        <f t="shared" si="1"/>
        <v>87</v>
      </c>
    </row>
    <row r="17" spans="1:14" ht="18">
      <c r="A17" s="12">
        <v>13</v>
      </c>
      <c r="B17" s="14"/>
      <c r="C17" s="16">
        <v>6.75</v>
      </c>
      <c r="D17" s="16">
        <v>8.25</v>
      </c>
      <c r="E17" s="16">
        <v>8.5</v>
      </c>
      <c r="F17" s="16">
        <v>6.5</v>
      </c>
      <c r="G17" s="16">
        <v>9</v>
      </c>
      <c r="H17" s="16">
        <v>9</v>
      </c>
      <c r="I17" s="16">
        <v>9.5</v>
      </c>
      <c r="J17" s="16">
        <v>9.5</v>
      </c>
      <c r="K17" s="16">
        <v>8</v>
      </c>
      <c r="L17" s="16">
        <v>7</v>
      </c>
      <c r="M17" s="12">
        <f t="shared" si="0"/>
        <v>82</v>
      </c>
      <c r="N17" s="10">
        <f t="shared" si="1"/>
        <v>82</v>
      </c>
    </row>
    <row r="18" spans="1:14" ht="18">
      <c r="A18" s="12">
        <v>14</v>
      </c>
      <c r="B18" s="14"/>
      <c r="C18" s="15">
        <v>3.5</v>
      </c>
      <c r="D18" s="16">
        <v>6</v>
      </c>
      <c r="E18" s="16">
        <v>7.5</v>
      </c>
      <c r="F18" s="16">
        <v>7</v>
      </c>
      <c r="G18" s="16">
        <v>7.5</v>
      </c>
      <c r="H18" s="16">
        <v>6</v>
      </c>
      <c r="I18" s="16">
        <v>5.5</v>
      </c>
      <c r="J18" s="16">
        <v>7.5</v>
      </c>
      <c r="K18" s="16">
        <v>4.5</v>
      </c>
      <c r="L18" s="16">
        <v>5.5</v>
      </c>
      <c r="M18" s="12">
        <f t="shared" si="0"/>
        <v>60.5</v>
      </c>
      <c r="N18" s="10">
        <f t="shared" si="1"/>
        <v>60.5</v>
      </c>
    </row>
    <row r="19" spans="1:14" ht="18">
      <c r="A19" s="12">
        <v>15</v>
      </c>
      <c r="B19" s="14"/>
      <c r="C19" s="15">
        <v>6.5</v>
      </c>
      <c r="D19" s="16">
        <v>4.5</v>
      </c>
      <c r="E19" s="16">
        <v>8.5</v>
      </c>
      <c r="F19" s="16">
        <v>5</v>
      </c>
      <c r="G19" s="16">
        <v>8</v>
      </c>
      <c r="H19" s="16">
        <v>6</v>
      </c>
      <c r="I19" s="16">
        <v>6</v>
      </c>
      <c r="J19" s="16">
        <v>9</v>
      </c>
      <c r="K19" s="16">
        <v>6.5</v>
      </c>
      <c r="L19" s="16">
        <v>5.5</v>
      </c>
      <c r="M19" s="12">
        <f t="shared" si="0"/>
        <v>65.5</v>
      </c>
      <c r="N19" s="10">
        <f t="shared" si="1"/>
        <v>65.5</v>
      </c>
    </row>
    <row r="20" spans="1:14" ht="18">
      <c r="A20" s="12">
        <v>16</v>
      </c>
      <c r="B20" s="14"/>
      <c r="C20" s="15">
        <v>6</v>
      </c>
      <c r="D20" s="16">
        <v>4.5</v>
      </c>
      <c r="E20" s="16">
        <v>8.5</v>
      </c>
      <c r="F20" s="16">
        <v>6</v>
      </c>
      <c r="G20" s="16">
        <v>8</v>
      </c>
      <c r="H20" s="16">
        <v>7</v>
      </c>
      <c r="I20" s="16">
        <v>6.5</v>
      </c>
      <c r="J20" s="16">
        <v>7</v>
      </c>
      <c r="K20" s="16">
        <v>6.5</v>
      </c>
      <c r="L20" s="16">
        <v>7.5</v>
      </c>
      <c r="M20" s="12">
        <f t="shared" si="0"/>
        <v>67.5</v>
      </c>
      <c r="N20" s="10">
        <f t="shared" si="1"/>
        <v>67.5</v>
      </c>
    </row>
    <row r="21" spans="1:14" ht="18">
      <c r="A21" s="12">
        <v>17</v>
      </c>
      <c r="B21" s="14"/>
      <c r="C21" s="15">
        <v>9</v>
      </c>
      <c r="D21" s="16">
        <v>4</v>
      </c>
      <c r="E21" s="16">
        <v>6</v>
      </c>
      <c r="F21" s="16">
        <v>5</v>
      </c>
      <c r="G21" s="16">
        <v>7.5</v>
      </c>
      <c r="H21" s="16">
        <v>7</v>
      </c>
      <c r="I21" s="16">
        <v>9</v>
      </c>
      <c r="J21" s="16">
        <v>0</v>
      </c>
      <c r="K21" s="16">
        <v>7</v>
      </c>
      <c r="L21" s="16">
        <v>8</v>
      </c>
      <c r="M21" s="12">
        <f>SUM(C21:L21)</f>
        <v>62.5</v>
      </c>
      <c r="N21" s="10">
        <f t="shared" si="1"/>
        <v>62.5</v>
      </c>
    </row>
    <row r="22" spans="1:14" ht="12.75">
      <c r="A22" s="9" t="s">
        <v>1</v>
      </c>
      <c r="B22" s="10"/>
      <c r="C22" s="10">
        <f aca="true" t="shared" si="2" ref="C22:M22">AVERAGE(C5:C21)</f>
        <v>6.867647058823529</v>
      </c>
      <c r="D22" s="10">
        <f t="shared" si="2"/>
        <v>6.294117647058823</v>
      </c>
      <c r="E22" s="10">
        <f t="shared" si="2"/>
        <v>7.705882352941177</v>
      </c>
      <c r="F22" s="10">
        <f t="shared" si="2"/>
        <v>6.323529411764706</v>
      </c>
      <c r="G22" s="10">
        <f t="shared" si="2"/>
        <v>8.058823529411764</v>
      </c>
      <c r="H22" s="10">
        <f t="shared" si="2"/>
        <v>8.058823529411764</v>
      </c>
      <c r="I22" s="10">
        <f t="shared" si="2"/>
        <v>8.529411764705882</v>
      </c>
      <c r="J22" s="10">
        <f t="shared" si="2"/>
        <v>8.529411764705882</v>
      </c>
      <c r="K22" s="10">
        <f t="shared" si="2"/>
        <v>7.117647058823529</v>
      </c>
      <c r="L22" s="10">
        <f t="shared" si="2"/>
        <v>7.5</v>
      </c>
      <c r="M22" s="10">
        <f t="shared" si="2"/>
        <v>74.98529411764706</v>
      </c>
      <c r="N22" s="10">
        <f>AVERAGE(N5:N21)</f>
        <v>74.98529411764706</v>
      </c>
    </row>
    <row r="23" spans="1:14" ht="12.75">
      <c r="A23" s="9" t="s">
        <v>0</v>
      </c>
      <c r="B23" s="10"/>
      <c r="C23" s="10">
        <f aca="true" t="shared" si="3" ref="C23:M23">STDEV(C4:C21)</f>
        <v>1.6586202825933558</v>
      </c>
      <c r="D23" s="10">
        <f t="shared" si="3"/>
        <v>1.439975489987488</v>
      </c>
      <c r="E23" s="10">
        <f t="shared" si="3"/>
        <v>3.081676820522195</v>
      </c>
      <c r="F23" s="10">
        <f t="shared" si="3"/>
        <v>2.0156657700948406</v>
      </c>
      <c r="G23" s="10">
        <f t="shared" si="3"/>
        <v>1.0431851677040116</v>
      </c>
      <c r="H23" s="10">
        <f t="shared" si="3"/>
        <v>1.5038078030442341</v>
      </c>
      <c r="I23" s="10">
        <f t="shared" si="3"/>
        <v>1.454090466569159</v>
      </c>
      <c r="J23" s="10">
        <f t="shared" si="3"/>
        <v>2.345207879911715</v>
      </c>
      <c r="K23" s="10">
        <f t="shared" si="3"/>
        <v>2.452822836912819</v>
      </c>
      <c r="L23" s="10">
        <f t="shared" si="3"/>
        <v>1.5824300829168585</v>
      </c>
      <c r="M23" s="10">
        <f t="shared" si="3"/>
        <v>10.20204888591445</v>
      </c>
      <c r="N23" s="10">
        <f>STDEV(N4:N21)</f>
        <v>10.20204888591445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K23" sqref="K23"/>
    </sheetView>
  </sheetViews>
  <sheetFormatPr defaultColWidth="9.140625" defaultRowHeight="12.75"/>
  <cols>
    <col min="1" max="1" width="9.140625" style="1" customWidth="1"/>
    <col min="2" max="10" width="6.421875" style="1" customWidth="1"/>
    <col min="11" max="11" width="11.28125" style="0" customWidth="1"/>
    <col min="12" max="12" width="10.57421875" style="3" customWidth="1"/>
  </cols>
  <sheetData>
    <row r="1" ht="12.75">
      <c r="C1" s="1" t="s">
        <v>17</v>
      </c>
    </row>
    <row r="2" ht="12.75">
      <c r="C2" s="1" t="s">
        <v>24</v>
      </c>
    </row>
    <row r="3" ht="12.75">
      <c r="C3" s="1" t="s">
        <v>25</v>
      </c>
    </row>
    <row r="4" spans="1:13" ht="12.75">
      <c r="A4" s="12"/>
      <c r="B4" s="12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13</v>
      </c>
      <c r="L4" s="10" t="s">
        <v>21</v>
      </c>
      <c r="M4" s="13"/>
    </row>
    <row r="5" spans="1:19" ht="12.75">
      <c r="A5" s="12">
        <v>1</v>
      </c>
      <c r="B5" s="5">
        <v>5</v>
      </c>
      <c r="C5" s="17">
        <v>7</v>
      </c>
      <c r="D5" s="5">
        <v>10</v>
      </c>
      <c r="E5" s="5">
        <v>5</v>
      </c>
      <c r="F5" s="5">
        <v>3</v>
      </c>
      <c r="G5" s="5">
        <v>10</v>
      </c>
      <c r="H5" s="5">
        <v>8</v>
      </c>
      <c r="I5" s="5">
        <v>2</v>
      </c>
      <c r="J5" s="5">
        <v>3</v>
      </c>
      <c r="K5" s="12">
        <f aca="true" t="shared" si="0" ref="K5:K20">SUM(B5:J5)</f>
        <v>53</v>
      </c>
      <c r="L5" s="10">
        <f aca="true" t="shared" si="1" ref="L5:L21">K5*50/90</f>
        <v>29.444444444444443</v>
      </c>
      <c r="S5" s="13"/>
    </row>
    <row r="6" spans="1:12" ht="12.75">
      <c r="A6" s="12">
        <v>2</v>
      </c>
      <c r="B6" s="5">
        <v>7</v>
      </c>
      <c r="C6" s="17">
        <v>4</v>
      </c>
      <c r="D6" s="5">
        <v>4</v>
      </c>
      <c r="E6" s="5">
        <v>9</v>
      </c>
      <c r="F6" s="5">
        <v>10</v>
      </c>
      <c r="G6" s="5">
        <v>9</v>
      </c>
      <c r="H6" s="5">
        <v>6</v>
      </c>
      <c r="I6" s="5">
        <v>2</v>
      </c>
      <c r="J6" s="5">
        <v>9</v>
      </c>
      <c r="K6" s="12">
        <f t="shared" si="0"/>
        <v>60</v>
      </c>
      <c r="L6" s="10">
        <f t="shared" si="1"/>
        <v>33.333333333333336</v>
      </c>
    </row>
    <row r="7" spans="1:12" ht="12.75">
      <c r="A7" s="12">
        <v>3</v>
      </c>
      <c r="B7" s="5">
        <v>7</v>
      </c>
      <c r="C7" s="17">
        <v>10</v>
      </c>
      <c r="D7" s="5">
        <v>4</v>
      </c>
      <c r="E7" s="5">
        <v>10</v>
      </c>
      <c r="F7" s="5">
        <v>5</v>
      </c>
      <c r="G7" s="5">
        <v>8</v>
      </c>
      <c r="H7" s="5">
        <v>6</v>
      </c>
      <c r="I7" s="5">
        <v>5</v>
      </c>
      <c r="J7" s="5">
        <v>10</v>
      </c>
      <c r="K7" s="12">
        <f t="shared" si="0"/>
        <v>65</v>
      </c>
      <c r="L7" s="10">
        <f t="shared" si="1"/>
        <v>36.111111111111114</v>
      </c>
    </row>
    <row r="8" spans="1:12" ht="12.75">
      <c r="A8" s="12">
        <v>4</v>
      </c>
      <c r="B8" s="5">
        <v>7</v>
      </c>
      <c r="C8" s="17">
        <v>10</v>
      </c>
      <c r="D8" s="5">
        <v>4</v>
      </c>
      <c r="E8" s="5">
        <v>10</v>
      </c>
      <c r="F8" s="5">
        <v>7</v>
      </c>
      <c r="G8" s="5">
        <v>8</v>
      </c>
      <c r="H8" s="5">
        <v>7</v>
      </c>
      <c r="I8" s="5">
        <v>10</v>
      </c>
      <c r="J8" s="5">
        <v>9</v>
      </c>
      <c r="K8" s="12">
        <f t="shared" si="0"/>
        <v>72</v>
      </c>
      <c r="L8" s="10">
        <f t="shared" si="1"/>
        <v>40</v>
      </c>
    </row>
    <row r="9" spans="1:12" ht="12.75">
      <c r="A9" s="12">
        <v>5</v>
      </c>
      <c r="B9" s="5">
        <v>7</v>
      </c>
      <c r="C9" s="17">
        <v>7</v>
      </c>
      <c r="D9" s="5">
        <v>5</v>
      </c>
      <c r="E9" s="5">
        <v>8</v>
      </c>
      <c r="F9" s="5">
        <v>10</v>
      </c>
      <c r="G9" s="5">
        <v>10</v>
      </c>
      <c r="H9" s="5">
        <v>7</v>
      </c>
      <c r="I9" s="5">
        <v>5</v>
      </c>
      <c r="J9" s="5">
        <v>10</v>
      </c>
      <c r="K9" s="12">
        <f t="shared" si="0"/>
        <v>69</v>
      </c>
      <c r="L9" s="10">
        <f t="shared" si="1"/>
        <v>38.333333333333336</v>
      </c>
    </row>
    <row r="10" spans="1:12" ht="12.75">
      <c r="A10" s="12">
        <v>6</v>
      </c>
      <c r="B10" s="5">
        <v>7</v>
      </c>
      <c r="C10" s="17">
        <v>0</v>
      </c>
      <c r="D10" s="16">
        <v>0</v>
      </c>
      <c r="E10" s="5">
        <v>2</v>
      </c>
      <c r="F10" s="5">
        <v>2</v>
      </c>
      <c r="G10" s="5">
        <v>9.5</v>
      </c>
      <c r="H10" s="5">
        <v>7</v>
      </c>
      <c r="I10" s="5">
        <v>2</v>
      </c>
      <c r="J10" s="5">
        <v>2</v>
      </c>
      <c r="K10" s="12">
        <f t="shared" si="0"/>
        <v>31.5</v>
      </c>
      <c r="L10" s="10">
        <f t="shared" si="1"/>
        <v>17.5</v>
      </c>
    </row>
    <row r="11" spans="1:12" ht="12.75">
      <c r="A11" s="12">
        <v>7</v>
      </c>
      <c r="B11" s="5">
        <v>7</v>
      </c>
      <c r="C11" s="17">
        <v>7</v>
      </c>
      <c r="D11" s="5">
        <v>4</v>
      </c>
      <c r="E11" s="5">
        <v>8</v>
      </c>
      <c r="F11" s="5">
        <v>5</v>
      </c>
      <c r="G11" s="5">
        <v>6</v>
      </c>
      <c r="H11" s="5">
        <v>7</v>
      </c>
      <c r="I11" s="5">
        <v>10</v>
      </c>
      <c r="J11" s="5">
        <v>10</v>
      </c>
      <c r="K11" s="12">
        <f t="shared" si="0"/>
        <v>64</v>
      </c>
      <c r="L11" s="10">
        <f t="shared" si="1"/>
        <v>35.55555555555556</v>
      </c>
    </row>
    <row r="12" spans="1:12" ht="12.75">
      <c r="A12" s="12">
        <v>8</v>
      </c>
      <c r="B12" s="5">
        <v>0</v>
      </c>
      <c r="C12" s="17">
        <v>3</v>
      </c>
      <c r="D12" s="5">
        <v>2</v>
      </c>
      <c r="E12" s="5">
        <v>5</v>
      </c>
      <c r="F12" s="5">
        <v>7</v>
      </c>
      <c r="G12" s="5">
        <v>1</v>
      </c>
      <c r="H12" s="5">
        <v>6</v>
      </c>
      <c r="I12" s="5">
        <v>0</v>
      </c>
      <c r="J12" s="5">
        <v>0</v>
      </c>
      <c r="K12" s="12">
        <f t="shared" si="0"/>
        <v>24</v>
      </c>
      <c r="L12" s="10">
        <f t="shared" si="1"/>
        <v>13.333333333333334</v>
      </c>
    </row>
    <row r="13" spans="1:12" ht="12.75">
      <c r="A13" s="12">
        <v>9</v>
      </c>
      <c r="B13" s="5">
        <v>7</v>
      </c>
      <c r="C13" s="17">
        <v>6</v>
      </c>
      <c r="D13" s="5">
        <v>8</v>
      </c>
      <c r="E13" s="5">
        <v>8</v>
      </c>
      <c r="F13" s="5">
        <v>5</v>
      </c>
      <c r="G13" s="5">
        <v>8</v>
      </c>
      <c r="H13" s="5">
        <v>10</v>
      </c>
      <c r="I13" s="5">
        <v>2</v>
      </c>
      <c r="J13" s="5">
        <v>3</v>
      </c>
      <c r="K13" s="12">
        <f t="shared" si="0"/>
        <v>57</v>
      </c>
      <c r="L13" s="10">
        <f t="shared" si="1"/>
        <v>31.666666666666668</v>
      </c>
    </row>
    <row r="14" spans="1:12" ht="12.75">
      <c r="A14" s="12">
        <v>10</v>
      </c>
      <c r="B14" s="5">
        <v>7</v>
      </c>
      <c r="C14" s="17">
        <v>4</v>
      </c>
      <c r="D14" s="5">
        <v>9</v>
      </c>
      <c r="E14" s="5">
        <v>5</v>
      </c>
      <c r="F14" s="5">
        <v>9</v>
      </c>
      <c r="G14" s="5">
        <v>5</v>
      </c>
      <c r="H14" s="5">
        <v>6</v>
      </c>
      <c r="I14" s="5">
        <v>4</v>
      </c>
      <c r="J14" s="5">
        <v>10</v>
      </c>
      <c r="K14" s="12">
        <f t="shared" si="0"/>
        <v>59</v>
      </c>
      <c r="L14" s="10">
        <f t="shared" si="1"/>
        <v>32.77777777777778</v>
      </c>
    </row>
    <row r="15" spans="1:12" ht="12.75">
      <c r="A15" s="12">
        <v>11</v>
      </c>
      <c r="B15" s="5">
        <v>7</v>
      </c>
      <c r="C15" s="17">
        <v>0</v>
      </c>
      <c r="D15" s="5">
        <v>2</v>
      </c>
      <c r="E15" s="5">
        <v>7</v>
      </c>
      <c r="F15" s="5">
        <v>10</v>
      </c>
      <c r="G15" s="5">
        <v>3</v>
      </c>
      <c r="H15" s="5">
        <v>5</v>
      </c>
      <c r="I15" s="5">
        <v>3</v>
      </c>
      <c r="J15" s="5">
        <v>8</v>
      </c>
      <c r="K15" s="12">
        <f t="shared" si="0"/>
        <v>45</v>
      </c>
      <c r="L15" s="10">
        <f t="shared" si="1"/>
        <v>25</v>
      </c>
    </row>
    <row r="16" spans="1:12" ht="12.75">
      <c r="A16" s="12">
        <v>12</v>
      </c>
      <c r="B16" s="5">
        <v>7</v>
      </c>
      <c r="C16" s="17">
        <v>6</v>
      </c>
      <c r="D16" s="5">
        <v>4</v>
      </c>
      <c r="E16" s="5">
        <v>8</v>
      </c>
      <c r="F16" s="5">
        <v>10</v>
      </c>
      <c r="G16" s="5">
        <v>9.5</v>
      </c>
      <c r="H16" s="5">
        <v>5</v>
      </c>
      <c r="I16" s="5">
        <v>2</v>
      </c>
      <c r="J16" s="5">
        <v>3</v>
      </c>
      <c r="K16" s="12">
        <f t="shared" si="0"/>
        <v>54.5</v>
      </c>
      <c r="L16" s="10">
        <f t="shared" si="1"/>
        <v>30.27777777777778</v>
      </c>
    </row>
    <row r="17" spans="1:12" ht="12.75">
      <c r="A17" s="12">
        <v>13</v>
      </c>
      <c r="B17" s="5">
        <v>7</v>
      </c>
      <c r="C17" s="17">
        <v>10</v>
      </c>
      <c r="D17" s="5">
        <v>5</v>
      </c>
      <c r="E17" s="5">
        <v>10</v>
      </c>
      <c r="F17" s="5">
        <v>4</v>
      </c>
      <c r="G17" s="5">
        <v>8</v>
      </c>
      <c r="H17" s="5">
        <v>7</v>
      </c>
      <c r="I17" s="5">
        <v>10</v>
      </c>
      <c r="J17" s="5">
        <v>2</v>
      </c>
      <c r="K17" s="12">
        <f t="shared" si="0"/>
        <v>63</v>
      </c>
      <c r="L17" s="10">
        <f t="shared" si="1"/>
        <v>35</v>
      </c>
    </row>
    <row r="18" spans="1:12" ht="12.75">
      <c r="A18" s="12">
        <v>14</v>
      </c>
      <c r="B18" s="5">
        <v>7</v>
      </c>
      <c r="C18" s="17">
        <v>10</v>
      </c>
      <c r="D18" s="5">
        <v>1</v>
      </c>
      <c r="E18" s="5">
        <v>5</v>
      </c>
      <c r="F18" s="5">
        <v>8</v>
      </c>
      <c r="G18" s="5">
        <v>2</v>
      </c>
      <c r="H18" s="5">
        <v>2</v>
      </c>
      <c r="I18" s="5">
        <v>3</v>
      </c>
      <c r="J18" s="5">
        <v>8</v>
      </c>
      <c r="K18" s="12">
        <f t="shared" si="0"/>
        <v>46</v>
      </c>
      <c r="L18" s="10">
        <f t="shared" si="1"/>
        <v>25.555555555555557</v>
      </c>
    </row>
    <row r="19" spans="1:12" ht="12.75">
      <c r="A19" s="12">
        <v>15</v>
      </c>
      <c r="B19" s="5">
        <v>0</v>
      </c>
      <c r="C19" s="17">
        <v>9</v>
      </c>
      <c r="D19" s="5">
        <v>8</v>
      </c>
      <c r="E19" s="5">
        <v>5</v>
      </c>
      <c r="F19" s="5">
        <v>5</v>
      </c>
      <c r="G19" s="5">
        <v>5</v>
      </c>
      <c r="H19" s="5">
        <v>7</v>
      </c>
      <c r="I19" s="5">
        <v>0</v>
      </c>
      <c r="J19" s="5">
        <v>3</v>
      </c>
      <c r="K19" s="12">
        <f t="shared" si="0"/>
        <v>42</v>
      </c>
      <c r="L19" s="10">
        <f t="shared" si="1"/>
        <v>23.333333333333332</v>
      </c>
    </row>
    <row r="20" spans="1:12" ht="12.75">
      <c r="A20" s="12">
        <v>16</v>
      </c>
      <c r="B20" s="5">
        <v>0</v>
      </c>
      <c r="C20" s="17">
        <v>9</v>
      </c>
      <c r="D20" s="5">
        <v>9</v>
      </c>
      <c r="E20" s="5">
        <v>3</v>
      </c>
      <c r="F20" s="5">
        <v>7</v>
      </c>
      <c r="G20" s="5">
        <v>5</v>
      </c>
      <c r="H20" s="5">
        <v>2</v>
      </c>
      <c r="I20" s="5">
        <v>0</v>
      </c>
      <c r="J20" s="5">
        <v>5</v>
      </c>
      <c r="K20" s="12">
        <f t="shared" si="0"/>
        <v>40</v>
      </c>
      <c r="L20" s="10">
        <f t="shared" si="1"/>
        <v>22.22222222222222</v>
      </c>
    </row>
    <row r="21" spans="1:12" ht="12.75">
      <c r="A21" s="12">
        <v>17</v>
      </c>
      <c r="B21" s="5">
        <v>10</v>
      </c>
      <c r="C21" s="17">
        <v>10</v>
      </c>
      <c r="D21" s="5">
        <v>4</v>
      </c>
      <c r="E21" s="5">
        <v>8</v>
      </c>
      <c r="F21" s="5">
        <v>2</v>
      </c>
      <c r="G21" s="5">
        <v>10</v>
      </c>
      <c r="H21" s="5">
        <v>0</v>
      </c>
      <c r="I21" s="5">
        <v>3</v>
      </c>
      <c r="J21" s="5">
        <v>9</v>
      </c>
      <c r="K21" s="12">
        <f>SUM(B21:J21)</f>
        <v>56</v>
      </c>
      <c r="L21" s="10">
        <f t="shared" si="1"/>
        <v>31.11111111111111</v>
      </c>
    </row>
    <row r="22" spans="1:12" ht="12.75">
      <c r="A22" s="12" t="s">
        <v>11</v>
      </c>
      <c r="B22" s="10">
        <f aca="true" t="shared" si="2" ref="B22:K22">AVERAGE(B5:B21)</f>
        <v>5.823529411764706</v>
      </c>
      <c r="C22" s="10">
        <f t="shared" si="2"/>
        <v>6.588235294117647</v>
      </c>
      <c r="D22" s="10">
        <f t="shared" si="2"/>
        <v>4.882352941176471</v>
      </c>
      <c r="E22" s="10">
        <f t="shared" si="2"/>
        <v>6.823529411764706</v>
      </c>
      <c r="F22" s="10">
        <f t="shared" si="2"/>
        <v>6.411764705882353</v>
      </c>
      <c r="G22" s="10">
        <f t="shared" si="2"/>
        <v>6.882352941176471</v>
      </c>
      <c r="H22" s="10">
        <f t="shared" si="2"/>
        <v>5.764705882352941</v>
      </c>
      <c r="I22" s="10">
        <f t="shared" si="2"/>
        <v>3.7058823529411766</v>
      </c>
      <c r="J22" s="10">
        <f t="shared" si="2"/>
        <v>6.117647058823529</v>
      </c>
      <c r="K22" s="10">
        <f t="shared" si="2"/>
        <v>53</v>
      </c>
      <c r="L22" s="10">
        <f>AVERAGE(L5:L21)</f>
        <v>29.44444444444444</v>
      </c>
    </row>
    <row r="23" spans="1:12" ht="12.75">
      <c r="A23" s="12" t="s">
        <v>12</v>
      </c>
      <c r="B23" s="10">
        <f aca="true" t="shared" si="3" ref="B23:K23">STDEV(B5:B21)</f>
        <v>2.9205156676015083</v>
      </c>
      <c r="C23" s="10">
        <f t="shared" si="3"/>
        <v>3.392248950353802</v>
      </c>
      <c r="D23" s="10">
        <f t="shared" si="3"/>
        <v>2.955553098431334</v>
      </c>
      <c r="E23" s="10">
        <f t="shared" si="3"/>
        <v>2.4554860546755064</v>
      </c>
      <c r="F23" s="10">
        <f t="shared" si="3"/>
        <v>2.807552838536876</v>
      </c>
      <c r="G23" s="10">
        <f t="shared" si="3"/>
        <v>2.9290005322032733</v>
      </c>
      <c r="H23" s="10">
        <f t="shared" si="3"/>
        <v>2.4374528653059593</v>
      </c>
      <c r="I23" s="10">
        <f t="shared" si="3"/>
        <v>3.3497146498312538</v>
      </c>
      <c r="J23" s="10">
        <f t="shared" si="3"/>
        <v>3.568654384729216</v>
      </c>
      <c r="K23" s="10">
        <f t="shared" si="3"/>
        <v>13.229937641576395</v>
      </c>
      <c r="L23" s="10">
        <f>STDEV(L5:L21)</f>
        <v>7.3499653564313325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1">
      <selection activeCell="H5" sqref="H5:H21"/>
    </sheetView>
  </sheetViews>
  <sheetFormatPr defaultColWidth="9.140625" defaultRowHeight="12.75"/>
  <cols>
    <col min="1" max="1" width="8.140625" style="0" customWidth="1"/>
    <col min="2" max="2" width="10.0039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10" max="10" width="10.00390625" style="0" customWidth="1"/>
    <col min="11" max="11" width="3.28125" style="0" customWidth="1"/>
    <col min="12" max="12" width="8.421875" style="0" customWidth="1"/>
    <col min="13" max="13" width="14.7109375" style="0" customWidth="1"/>
    <col min="14" max="15" width="11.28125" style="0" customWidth="1"/>
  </cols>
  <sheetData>
    <row r="1" spans="2:4" ht="12.75">
      <c r="B1" s="1"/>
      <c r="C1" s="1"/>
      <c r="D1" s="1" t="s">
        <v>17</v>
      </c>
    </row>
    <row r="2" spans="2:4" ht="12.75">
      <c r="B2" s="1"/>
      <c r="C2" s="1"/>
      <c r="D2" s="1" t="s">
        <v>24</v>
      </c>
    </row>
    <row r="3" spans="2:4" ht="12.75">
      <c r="B3" s="1"/>
      <c r="C3" s="1"/>
      <c r="D3" s="1" t="s">
        <v>25</v>
      </c>
    </row>
    <row r="4" spans="1:15" ht="18">
      <c r="A4" s="12" t="s">
        <v>18</v>
      </c>
      <c r="B4" s="12" t="s">
        <v>20</v>
      </c>
      <c r="C4" s="12" t="s">
        <v>19</v>
      </c>
      <c r="D4" s="10" t="s">
        <v>14</v>
      </c>
      <c r="E4" s="10" t="s">
        <v>21</v>
      </c>
      <c r="F4" s="12" t="s">
        <v>22</v>
      </c>
      <c r="G4" s="11" t="s">
        <v>16</v>
      </c>
      <c r="H4" s="12" t="s">
        <v>15</v>
      </c>
      <c r="L4" s="20"/>
      <c r="M4" s="21" t="s">
        <v>20</v>
      </c>
      <c r="N4" s="21" t="s">
        <v>43</v>
      </c>
      <c r="O4" s="21" t="s">
        <v>46</v>
      </c>
    </row>
    <row r="5" spans="1:15" ht="18.75">
      <c r="A5" s="12">
        <v>1</v>
      </c>
      <c r="B5" s="19">
        <v>277961</v>
      </c>
      <c r="C5" s="6"/>
      <c r="D5" s="7">
        <f>LR!N5</f>
        <v>76.5</v>
      </c>
      <c r="E5" s="7">
        <f>Quizzes!L5</f>
        <v>29.444444444444443</v>
      </c>
      <c r="F5" s="26">
        <f>O5*50/17</f>
        <v>29.41176470588235</v>
      </c>
      <c r="G5" s="8">
        <f aca="true" t="shared" si="0" ref="G5:G20">F5+E5+D5+C5</f>
        <v>135.35620915032678</v>
      </c>
      <c r="H5" s="8">
        <f>G5+2.53</f>
        <v>137.88620915032678</v>
      </c>
      <c r="I5">
        <f>B5-200000</f>
        <v>77961</v>
      </c>
      <c r="J5" s="1" t="str">
        <f>CONCATENATE(200,I5,0)</f>
        <v>200779610</v>
      </c>
      <c r="K5" s="1">
        <f>M5-J5</f>
        <v>0</v>
      </c>
      <c r="L5" s="20">
        <v>1</v>
      </c>
      <c r="M5" s="22">
        <v>200779610</v>
      </c>
      <c r="N5" s="23" t="s">
        <v>44</v>
      </c>
      <c r="O5" s="22">
        <v>10</v>
      </c>
    </row>
    <row r="6" spans="1:15" ht="18.75">
      <c r="A6" s="12">
        <v>2</v>
      </c>
      <c r="B6" s="19">
        <v>280984</v>
      </c>
      <c r="C6" s="6"/>
      <c r="D6" s="7">
        <f>LR!N6</f>
        <v>85.75</v>
      </c>
      <c r="E6" s="7">
        <f>Quizzes!L6</f>
        <v>33.333333333333336</v>
      </c>
      <c r="F6" s="26">
        <f aca="true" t="shared" si="1" ref="F6:F21">O6*50/17</f>
        <v>38.23529411764706</v>
      </c>
      <c r="G6" s="8">
        <f t="shared" si="0"/>
        <v>157.3186274509804</v>
      </c>
      <c r="H6" s="8">
        <f aca="true" t="shared" si="2" ref="H6:H21">G6+2.53</f>
        <v>159.8486274509804</v>
      </c>
      <c r="I6">
        <f aca="true" t="shared" si="3" ref="I6:I21">B6-200000</f>
        <v>80984</v>
      </c>
      <c r="J6" s="1" t="str">
        <f aca="true" t="shared" si="4" ref="J6:J21">CONCATENATE(200,I6,0)</f>
        <v>200809840</v>
      </c>
      <c r="K6" s="1">
        <f aca="true" t="shared" si="5" ref="K6:K21">M6-J6</f>
        <v>0</v>
      </c>
      <c r="L6" s="20">
        <v>2</v>
      </c>
      <c r="M6" s="22">
        <v>200809840</v>
      </c>
      <c r="N6" s="23" t="s">
        <v>44</v>
      </c>
      <c r="O6" s="22">
        <v>13</v>
      </c>
    </row>
    <row r="7" spans="1:15" ht="18.75">
      <c r="A7" s="12">
        <v>3</v>
      </c>
      <c r="B7" s="19">
        <v>281730</v>
      </c>
      <c r="C7" s="6"/>
      <c r="D7" s="7">
        <f>LR!N7</f>
        <v>88.5</v>
      </c>
      <c r="E7" s="7">
        <f>Quizzes!L7</f>
        <v>36.111111111111114</v>
      </c>
      <c r="F7" s="26">
        <f t="shared" si="1"/>
        <v>41.1764705882353</v>
      </c>
      <c r="G7" s="8">
        <f t="shared" si="0"/>
        <v>165.78758169934642</v>
      </c>
      <c r="H7" s="8">
        <f t="shared" si="2"/>
        <v>168.31758169934642</v>
      </c>
      <c r="I7">
        <f t="shared" si="3"/>
        <v>81730</v>
      </c>
      <c r="J7" s="1" t="str">
        <f t="shared" si="4"/>
        <v>200817300</v>
      </c>
      <c r="K7" s="1">
        <f t="shared" si="5"/>
        <v>0</v>
      </c>
      <c r="L7" s="20">
        <v>3</v>
      </c>
      <c r="M7" s="22">
        <v>200817300</v>
      </c>
      <c r="N7" s="23" t="s">
        <v>44</v>
      </c>
      <c r="O7" s="22">
        <v>14</v>
      </c>
    </row>
    <row r="8" spans="1:15" ht="18.75">
      <c r="A8" s="12">
        <v>4</v>
      </c>
      <c r="B8" s="19">
        <v>281740</v>
      </c>
      <c r="C8" s="6"/>
      <c r="D8" s="7">
        <f>LR!N8</f>
        <v>84.5</v>
      </c>
      <c r="E8" s="7">
        <f>Quizzes!L8</f>
        <v>40</v>
      </c>
      <c r="F8" s="26">
        <f t="shared" si="1"/>
        <v>47.05882352941177</v>
      </c>
      <c r="G8" s="8">
        <f t="shared" si="0"/>
        <v>171.55882352941177</v>
      </c>
      <c r="H8" s="8">
        <f t="shared" si="2"/>
        <v>174.08882352941177</v>
      </c>
      <c r="I8">
        <f t="shared" si="3"/>
        <v>81740</v>
      </c>
      <c r="J8" s="1" t="str">
        <f t="shared" si="4"/>
        <v>200817400</v>
      </c>
      <c r="K8" s="1">
        <f t="shared" si="5"/>
        <v>0</v>
      </c>
      <c r="L8" s="20">
        <v>4</v>
      </c>
      <c r="M8" s="22">
        <v>200817400</v>
      </c>
      <c r="N8" s="23" t="s">
        <v>44</v>
      </c>
      <c r="O8" s="22">
        <v>16</v>
      </c>
    </row>
    <row r="9" spans="1:15" ht="18.75">
      <c r="A9" s="12">
        <v>5</v>
      </c>
      <c r="B9" s="19">
        <v>281974</v>
      </c>
      <c r="C9" s="6"/>
      <c r="D9" s="7">
        <f>LR!N9</f>
        <v>86.25</v>
      </c>
      <c r="E9" s="7">
        <f>Quizzes!L9</f>
        <v>38.333333333333336</v>
      </c>
      <c r="F9" s="26">
        <f t="shared" si="1"/>
        <v>41.1764705882353</v>
      </c>
      <c r="G9" s="8">
        <f t="shared" si="0"/>
        <v>165.75980392156862</v>
      </c>
      <c r="H9" s="8">
        <f t="shared" si="2"/>
        <v>168.28980392156862</v>
      </c>
      <c r="I9">
        <f t="shared" si="3"/>
        <v>81974</v>
      </c>
      <c r="J9" s="1" t="str">
        <f t="shared" si="4"/>
        <v>200819740</v>
      </c>
      <c r="K9" s="1">
        <f t="shared" si="5"/>
        <v>0</v>
      </c>
      <c r="L9" s="20">
        <v>5</v>
      </c>
      <c r="M9" s="22">
        <v>200819740</v>
      </c>
      <c r="N9" s="23" t="s">
        <v>44</v>
      </c>
      <c r="O9" s="22">
        <v>14</v>
      </c>
    </row>
    <row r="10" spans="1:15" ht="18.75">
      <c r="A10" s="12">
        <v>6</v>
      </c>
      <c r="B10" s="19">
        <v>283294</v>
      </c>
      <c r="C10" s="6"/>
      <c r="D10" s="7">
        <f>LR!N10</f>
        <v>61</v>
      </c>
      <c r="E10" s="7">
        <f>Quizzes!L10</f>
        <v>17.5</v>
      </c>
      <c r="F10" s="26">
        <f t="shared" si="1"/>
        <v>35.294117647058826</v>
      </c>
      <c r="G10" s="8">
        <f t="shared" si="0"/>
        <v>113.79411764705883</v>
      </c>
      <c r="H10" s="8">
        <f t="shared" si="2"/>
        <v>116.32411764705883</v>
      </c>
      <c r="I10">
        <f t="shared" si="3"/>
        <v>83294</v>
      </c>
      <c r="J10" s="1" t="str">
        <f t="shared" si="4"/>
        <v>200832940</v>
      </c>
      <c r="K10" s="1">
        <f t="shared" si="5"/>
        <v>0</v>
      </c>
      <c r="L10" s="20">
        <v>6</v>
      </c>
      <c r="M10" s="22">
        <v>200832940</v>
      </c>
      <c r="N10" s="23" t="s">
        <v>44</v>
      </c>
      <c r="O10" s="22">
        <v>12</v>
      </c>
    </row>
    <row r="11" spans="1:15" ht="18.75">
      <c r="A11" s="12">
        <v>7</v>
      </c>
      <c r="B11" s="19">
        <v>286030</v>
      </c>
      <c r="C11" s="6"/>
      <c r="D11" s="7">
        <f>LR!N11</f>
        <v>79.25</v>
      </c>
      <c r="E11" s="7">
        <f>Quizzes!L11</f>
        <v>35.55555555555556</v>
      </c>
      <c r="F11" s="26">
        <f t="shared" si="1"/>
        <v>44.11764705882353</v>
      </c>
      <c r="G11" s="8">
        <f t="shared" si="0"/>
        <v>158.92320261437908</v>
      </c>
      <c r="H11" s="8">
        <f t="shared" si="2"/>
        <v>161.45320261437908</v>
      </c>
      <c r="I11">
        <f t="shared" si="3"/>
        <v>86030</v>
      </c>
      <c r="J11" s="1" t="str">
        <f t="shared" si="4"/>
        <v>200860300</v>
      </c>
      <c r="K11" s="1">
        <f t="shared" si="5"/>
        <v>0</v>
      </c>
      <c r="L11" s="20">
        <v>7</v>
      </c>
      <c r="M11" s="22">
        <v>200860300</v>
      </c>
      <c r="N11" s="23" t="s">
        <v>44</v>
      </c>
      <c r="O11" s="22">
        <v>15</v>
      </c>
    </row>
    <row r="12" spans="1:15" ht="18.75">
      <c r="A12" s="12">
        <v>8</v>
      </c>
      <c r="B12" s="19">
        <v>286062</v>
      </c>
      <c r="C12" s="6"/>
      <c r="D12" s="7">
        <f>LR!N12</f>
        <v>67.75</v>
      </c>
      <c r="E12" s="7">
        <f>Quizzes!L12</f>
        <v>13.333333333333334</v>
      </c>
      <c r="F12" s="26">
        <f t="shared" si="1"/>
        <v>20.58823529411765</v>
      </c>
      <c r="G12" s="8">
        <f t="shared" si="0"/>
        <v>101.67156862745098</v>
      </c>
      <c r="H12" s="8">
        <f t="shared" si="2"/>
        <v>104.20156862745098</v>
      </c>
      <c r="I12">
        <f t="shared" si="3"/>
        <v>86062</v>
      </c>
      <c r="J12" s="1" t="str">
        <f t="shared" si="4"/>
        <v>200860620</v>
      </c>
      <c r="K12" s="1">
        <f t="shared" si="5"/>
        <v>0</v>
      </c>
      <c r="L12" s="20">
        <v>8</v>
      </c>
      <c r="M12" s="22">
        <v>200860620</v>
      </c>
      <c r="N12" s="23" t="s">
        <v>44</v>
      </c>
      <c r="O12" s="22">
        <v>7</v>
      </c>
    </row>
    <row r="13" spans="1:15" ht="18.75">
      <c r="A13" s="12">
        <v>9</v>
      </c>
      <c r="B13" s="19">
        <v>286850</v>
      </c>
      <c r="C13" s="6"/>
      <c r="D13" s="7">
        <f>LR!N13</f>
        <v>82</v>
      </c>
      <c r="E13" s="7">
        <f>Quizzes!L13</f>
        <v>31.666666666666668</v>
      </c>
      <c r="F13" s="26">
        <f t="shared" si="1"/>
        <v>23.529411764705884</v>
      </c>
      <c r="G13" s="8">
        <f t="shared" si="0"/>
        <v>137.19607843137254</v>
      </c>
      <c r="H13" s="8">
        <f t="shared" si="2"/>
        <v>139.72607843137254</v>
      </c>
      <c r="I13">
        <f t="shared" si="3"/>
        <v>86850</v>
      </c>
      <c r="J13" s="1" t="str">
        <f t="shared" si="4"/>
        <v>200868500</v>
      </c>
      <c r="K13" s="1">
        <f t="shared" si="5"/>
        <v>0</v>
      </c>
      <c r="L13" s="20">
        <v>9</v>
      </c>
      <c r="M13" s="22">
        <v>200868500</v>
      </c>
      <c r="N13" s="23" t="s">
        <v>44</v>
      </c>
      <c r="O13" s="22">
        <v>8</v>
      </c>
    </row>
    <row r="14" spans="1:15" ht="18.75">
      <c r="A14" s="12">
        <v>10</v>
      </c>
      <c r="B14" s="19">
        <v>286926</v>
      </c>
      <c r="C14" s="6"/>
      <c r="D14" s="7">
        <f>LR!N14</f>
        <v>74.5</v>
      </c>
      <c r="E14" s="7">
        <f>Quizzes!L14</f>
        <v>32.77777777777778</v>
      </c>
      <c r="F14" s="26">
        <f t="shared" si="1"/>
        <v>50</v>
      </c>
      <c r="G14" s="8">
        <f t="shared" si="0"/>
        <v>157.27777777777777</v>
      </c>
      <c r="H14" s="8">
        <f t="shared" si="2"/>
        <v>159.80777777777777</v>
      </c>
      <c r="I14">
        <f t="shared" si="3"/>
        <v>86926</v>
      </c>
      <c r="J14" s="1" t="str">
        <f t="shared" si="4"/>
        <v>200869260</v>
      </c>
      <c r="K14" s="1">
        <f t="shared" si="5"/>
        <v>0</v>
      </c>
      <c r="L14" s="20">
        <v>10</v>
      </c>
      <c r="M14" s="22">
        <v>200869260</v>
      </c>
      <c r="N14" s="23" t="s">
        <v>44</v>
      </c>
      <c r="O14" s="22">
        <v>17</v>
      </c>
    </row>
    <row r="15" spans="1:15" ht="18.75">
      <c r="A15" s="12">
        <v>11</v>
      </c>
      <c r="B15" s="19">
        <v>286938</v>
      </c>
      <c r="C15" s="6"/>
      <c r="D15" s="7">
        <f>LR!N15</f>
        <v>63.75</v>
      </c>
      <c r="E15" s="7">
        <f>Quizzes!L15</f>
        <v>25</v>
      </c>
      <c r="F15" s="26">
        <f t="shared" si="1"/>
        <v>23.529411764705884</v>
      </c>
      <c r="G15" s="8">
        <f t="shared" si="0"/>
        <v>112.27941176470588</v>
      </c>
      <c r="H15" s="8">
        <f t="shared" si="2"/>
        <v>114.80941176470589</v>
      </c>
      <c r="I15">
        <f t="shared" si="3"/>
        <v>86938</v>
      </c>
      <c r="J15" s="1" t="str">
        <f t="shared" si="4"/>
        <v>200869380</v>
      </c>
      <c r="K15" s="1">
        <f t="shared" si="5"/>
        <v>0</v>
      </c>
      <c r="L15" s="20">
        <v>11</v>
      </c>
      <c r="M15" s="22">
        <v>200869380</v>
      </c>
      <c r="N15" s="23" t="s">
        <v>44</v>
      </c>
      <c r="O15" s="22">
        <v>8</v>
      </c>
    </row>
    <row r="16" spans="1:15" ht="18.75">
      <c r="A16" s="12">
        <v>12</v>
      </c>
      <c r="B16" s="19">
        <v>287096</v>
      </c>
      <c r="C16" s="6"/>
      <c r="D16" s="7">
        <f>LR!N16</f>
        <v>87</v>
      </c>
      <c r="E16" s="7">
        <f>Quizzes!L16</f>
        <v>30.27777777777778</v>
      </c>
      <c r="F16" s="26">
        <f t="shared" si="1"/>
        <v>35.294117647058826</v>
      </c>
      <c r="G16" s="8">
        <f t="shared" si="0"/>
        <v>152.5718954248366</v>
      </c>
      <c r="H16" s="8">
        <f t="shared" si="2"/>
        <v>155.1018954248366</v>
      </c>
      <c r="I16">
        <f t="shared" si="3"/>
        <v>87096</v>
      </c>
      <c r="J16" s="1" t="str">
        <f t="shared" si="4"/>
        <v>200870960</v>
      </c>
      <c r="K16" s="1">
        <f t="shared" si="5"/>
        <v>0</v>
      </c>
      <c r="L16" s="20">
        <v>12</v>
      </c>
      <c r="M16" s="22">
        <v>200870960</v>
      </c>
      <c r="N16" s="23" t="s">
        <v>44</v>
      </c>
      <c r="O16" s="22">
        <v>12</v>
      </c>
    </row>
    <row r="17" spans="1:15" ht="18.75">
      <c r="A17" s="12">
        <v>13</v>
      </c>
      <c r="B17" s="19">
        <v>287204</v>
      </c>
      <c r="C17" s="6"/>
      <c r="D17" s="7">
        <f>LR!N17</f>
        <v>82</v>
      </c>
      <c r="E17" s="7">
        <f>Quizzes!L17</f>
        <v>35</v>
      </c>
      <c r="F17" s="26">
        <f t="shared" si="1"/>
        <v>32.35294117647059</v>
      </c>
      <c r="G17" s="8">
        <f t="shared" si="0"/>
        <v>149.35294117647058</v>
      </c>
      <c r="H17" s="8">
        <f t="shared" si="2"/>
        <v>151.88294117647058</v>
      </c>
      <c r="I17">
        <f t="shared" si="3"/>
        <v>87204</v>
      </c>
      <c r="J17" s="1" t="str">
        <f t="shared" si="4"/>
        <v>200872040</v>
      </c>
      <c r="K17" s="1">
        <f t="shared" si="5"/>
        <v>0</v>
      </c>
      <c r="L17" s="20">
        <v>13</v>
      </c>
      <c r="M17" s="22">
        <v>200872040</v>
      </c>
      <c r="N17" s="23" t="s">
        <v>44</v>
      </c>
      <c r="O17" s="22">
        <v>11</v>
      </c>
    </row>
    <row r="18" spans="1:15" ht="18.75">
      <c r="A18" s="12">
        <v>14</v>
      </c>
      <c r="B18" s="19">
        <v>287892</v>
      </c>
      <c r="C18" s="6"/>
      <c r="D18" s="7">
        <f>LR!N18</f>
        <v>60.5</v>
      </c>
      <c r="E18" s="7">
        <f>Quizzes!L18</f>
        <v>25.555555555555557</v>
      </c>
      <c r="F18" s="26">
        <f t="shared" si="1"/>
        <v>17.647058823529413</v>
      </c>
      <c r="G18" s="8">
        <f t="shared" si="0"/>
        <v>103.70261437908496</v>
      </c>
      <c r="H18" s="8">
        <f t="shared" si="2"/>
        <v>106.23261437908496</v>
      </c>
      <c r="I18">
        <f t="shared" si="3"/>
        <v>87892</v>
      </c>
      <c r="J18" s="1" t="str">
        <f t="shared" si="4"/>
        <v>200878920</v>
      </c>
      <c r="K18" s="1">
        <f t="shared" si="5"/>
        <v>0</v>
      </c>
      <c r="L18" s="20">
        <v>14</v>
      </c>
      <c r="M18" s="22">
        <v>200878920</v>
      </c>
      <c r="N18" s="23" t="s">
        <v>44</v>
      </c>
      <c r="O18" s="22">
        <v>6</v>
      </c>
    </row>
    <row r="19" spans="1:15" ht="18.75">
      <c r="A19" s="12">
        <v>15</v>
      </c>
      <c r="B19" s="19">
        <v>288232</v>
      </c>
      <c r="C19" s="6"/>
      <c r="D19" s="7">
        <f>LR!N19</f>
        <v>65.5</v>
      </c>
      <c r="E19" s="7">
        <f>Quizzes!L19</f>
        <v>23.333333333333332</v>
      </c>
      <c r="F19" s="26">
        <f t="shared" si="1"/>
        <v>23.529411764705884</v>
      </c>
      <c r="G19" s="8">
        <f t="shared" si="0"/>
        <v>112.36274509803921</v>
      </c>
      <c r="H19" s="8">
        <f t="shared" si="2"/>
        <v>114.89274509803921</v>
      </c>
      <c r="I19">
        <f t="shared" si="3"/>
        <v>88232</v>
      </c>
      <c r="J19" s="1" t="str">
        <f t="shared" si="4"/>
        <v>200882320</v>
      </c>
      <c r="K19" s="1">
        <f t="shared" si="5"/>
        <v>0</v>
      </c>
      <c r="L19" s="20">
        <v>15</v>
      </c>
      <c r="M19" s="22">
        <v>200882320</v>
      </c>
      <c r="N19" s="23" t="s">
        <v>44</v>
      </c>
      <c r="O19" s="22">
        <v>8</v>
      </c>
    </row>
    <row r="20" spans="1:15" ht="18.75">
      <c r="A20" s="12">
        <v>16</v>
      </c>
      <c r="B20" s="19">
        <v>288234</v>
      </c>
      <c r="C20" s="6"/>
      <c r="D20" s="7">
        <f>LR!N20</f>
        <v>67.5</v>
      </c>
      <c r="E20" s="7">
        <f>Quizzes!L20</f>
        <v>22.22222222222222</v>
      </c>
      <c r="F20" s="26">
        <f t="shared" si="1"/>
        <v>23.529411764705884</v>
      </c>
      <c r="G20" s="8">
        <f t="shared" si="0"/>
        <v>113.25163398692811</v>
      </c>
      <c r="H20" s="8">
        <f t="shared" si="2"/>
        <v>115.78163398692811</v>
      </c>
      <c r="I20">
        <f t="shared" si="3"/>
        <v>88234</v>
      </c>
      <c r="J20" s="1" t="str">
        <f t="shared" si="4"/>
        <v>200882340</v>
      </c>
      <c r="K20" s="1">
        <f t="shared" si="5"/>
        <v>0</v>
      </c>
      <c r="L20" s="20">
        <v>16</v>
      </c>
      <c r="M20" s="22">
        <v>200882340</v>
      </c>
      <c r="N20" s="23" t="s">
        <v>44</v>
      </c>
      <c r="O20" s="22">
        <v>8</v>
      </c>
    </row>
    <row r="21" spans="1:15" ht="18.75">
      <c r="A21" s="12">
        <v>17</v>
      </c>
      <c r="B21" s="19">
        <v>288542</v>
      </c>
      <c r="C21" s="6"/>
      <c r="D21" s="7">
        <f>LR!N21</f>
        <v>62.5</v>
      </c>
      <c r="E21" s="7">
        <f>Quizzes!L21</f>
        <v>31.11111111111111</v>
      </c>
      <c r="F21" s="26">
        <f t="shared" si="1"/>
        <v>35.294117647058826</v>
      </c>
      <c r="G21" s="8">
        <f>F21+E21+D21+C21</f>
        <v>128.90522875816993</v>
      </c>
      <c r="H21" s="8">
        <f t="shared" si="2"/>
        <v>131.43522875816993</v>
      </c>
      <c r="I21">
        <f t="shared" si="3"/>
        <v>88542</v>
      </c>
      <c r="J21" s="1" t="str">
        <f t="shared" si="4"/>
        <v>200885420</v>
      </c>
      <c r="K21" s="1">
        <f t="shared" si="5"/>
        <v>0</v>
      </c>
      <c r="L21" s="20">
        <v>17</v>
      </c>
      <c r="M21" s="22">
        <v>200885420</v>
      </c>
      <c r="N21" s="23" t="s">
        <v>44</v>
      </c>
      <c r="O21" s="22">
        <v>12</v>
      </c>
    </row>
    <row r="22" spans="1:15" ht="18.75">
      <c r="A22" s="9" t="s">
        <v>1</v>
      </c>
      <c r="B22" s="9"/>
      <c r="C22" s="9"/>
      <c r="D22" s="10">
        <f>AVERAGE(D5:D21)</f>
        <v>74.98529411764706</v>
      </c>
      <c r="E22" s="10">
        <f>AVERAGE(E5:E21)</f>
        <v>29.44444444444444</v>
      </c>
      <c r="F22" s="10">
        <f>AVERAGE(F5:F21)</f>
        <v>33.04498269896194</v>
      </c>
      <c r="G22" s="10">
        <f>AVERAGE(G5:G21)</f>
        <v>137.47472126105345</v>
      </c>
      <c r="H22" s="10">
        <f>AVERAGE(H5:H21)</f>
        <v>140.00472126105348</v>
      </c>
      <c r="L22" s="20"/>
      <c r="M22" s="22"/>
      <c r="N22" s="24" t="s">
        <v>45</v>
      </c>
      <c r="O22" s="25">
        <f>AVERAGE(O5:O21)</f>
        <v>11.235294117647058</v>
      </c>
    </row>
    <row r="23" spans="1:8" ht="12.75">
      <c r="A23" s="9" t="s">
        <v>0</v>
      </c>
      <c r="B23" s="9"/>
      <c r="C23" s="9"/>
      <c r="D23" s="10">
        <f>STDEV(D5:D21)</f>
        <v>10.20204888591445</v>
      </c>
      <c r="E23" s="10">
        <f>STDEV(E5:E21)</f>
        <v>7.3499653564313325</v>
      </c>
      <c r="F23" s="10">
        <f>STDEV(F5:F21)</f>
        <v>9.83918111631709</v>
      </c>
      <c r="G23" s="10">
        <f>STDEV(G5:G21)</f>
        <v>24.09843430394461</v>
      </c>
      <c r="H23" s="10">
        <f>STDEV(H5:H21)</f>
        <v>24.09843430394446</v>
      </c>
    </row>
    <row r="24" ht="12.75">
      <c r="D24" s="2"/>
    </row>
    <row r="25" ht="12.75">
      <c r="D25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6" sqref="B6:B22"/>
    </sheetView>
  </sheetViews>
  <sheetFormatPr defaultColWidth="9.140625" defaultRowHeight="12.75"/>
  <cols>
    <col min="1" max="1" width="5.7109375" style="0" customWidth="1"/>
    <col min="2" max="2" width="14.8515625" style="0" customWidth="1"/>
    <col min="3" max="3" width="18.140625" style="0" customWidth="1"/>
  </cols>
  <sheetData>
    <row r="1" spans="1:6" ht="12.75">
      <c r="A1" s="1"/>
      <c r="B1" s="1" t="s">
        <v>17</v>
      </c>
      <c r="C1" s="1"/>
      <c r="D1" s="1"/>
      <c r="E1" s="1"/>
      <c r="F1" s="1"/>
    </row>
    <row r="2" spans="1:6" ht="12.75">
      <c r="A2" s="1"/>
      <c r="B2" s="1" t="s">
        <v>24</v>
      </c>
      <c r="C2" s="1"/>
      <c r="D2" s="1"/>
      <c r="E2" s="1"/>
      <c r="F2" s="1"/>
    </row>
    <row r="3" spans="1:6" ht="12.75">
      <c r="A3" s="1"/>
      <c r="B3" s="1" t="s">
        <v>25</v>
      </c>
      <c r="C3" s="1"/>
      <c r="D3" s="1"/>
      <c r="E3" s="1"/>
      <c r="F3" s="1"/>
    </row>
    <row r="5" ht="12.75" customHeight="1"/>
    <row r="6" spans="1:6" ht="15.75">
      <c r="A6" s="18">
        <v>1</v>
      </c>
      <c r="B6" s="19">
        <v>277961</v>
      </c>
      <c r="C6" s="31" t="s">
        <v>26</v>
      </c>
      <c r="D6" s="31"/>
      <c r="E6" s="31"/>
      <c r="F6" s="31"/>
    </row>
    <row r="7" spans="1:6" ht="15.75">
      <c r="A7" s="18">
        <v>2</v>
      </c>
      <c r="B7" s="19">
        <v>280984</v>
      </c>
      <c r="C7" s="31" t="s">
        <v>27</v>
      </c>
      <c r="D7" s="31"/>
      <c r="E7" s="31"/>
      <c r="F7" s="31"/>
    </row>
    <row r="8" spans="1:6" ht="15.75">
      <c r="A8" s="18">
        <v>3</v>
      </c>
      <c r="B8" s="19">
        <v>281730</v>
      </c>
      <c r="C8" s="31" t="s">
        <v>28</v>
      </c>
      <c r="D8" s="31"/>
      <c r="E8" s="31"/>
      <c r="F8" s="31"/>
    </row>
    <row r="9" spans="1:6" ht="15.75">
      <c r="A9" s="18">
        <v>4</v>
      </c>
      <c r="B9" s="19">
        <v>281740</v>
      </c>
      <c r="C9" s="31" t="s">
        <v>29</v>
      </c>
      <c r="D9" s="31"/>
      <c r="E9" s="31"/>
      <c r="F9" s="31"/>
    </row>
    <row r="10" spans="1:6" ht="15.75">
      <c r="A10" s="18">
        <v>5</v>
      </c>
      <c r="B10" s="19">
        <v>281974</v>
      </c>
      <c r="C10" s="31" t="s">
        <v>30</v>
      </c>
      <c r="D10" s="31"/>
      <c r="E10" s="31"/>
      <c r="F10" s="31"/>
    </row>
    <row r="11" spans="1:6" ht="15.75">
      <c r="A11" s="18">
        <v>6</v>
      </c>
      <c r="B11" s="19">
        <v>283294</v>
      </c>
      <c r="C11" s="31" t="s">
        <v>31</v>
      </c>
      <c r="D11" s="31"/>
      <c r="E11" s="31"/>
      <c r="F11" s="31"/>
    </row>
    <row r="12" spans="1:6" ht="15.75">
      <c r="A12" s="18">
        <v>7</v>
      </c>
      <c r="B12" s="19">
        <v>286030</v>
      </c>
      <c r="C12" s="31" t="s">
        <v>32</v>
      </c>
      <c r="D12" s="31"/>
      <c r="E12" s="31"/>
      <c r="F12" s="31"/>
    </row>
    <row r="13" spans="1:6" ht="15.75">
      <c r="A13" s="18">
        <v>8</v>
      </c>
      <c r="B13" s="19">
        <v>286062</v>
      </c>
      <c r="C13" s="31" t="s">
        <v>33</v>
      </c>
      <c r="D13" s="31"/>
      <c r="E13" s="31"/>
      <c r="F13" s="31"/>
    </row>
    <row r="14" spans="1:6" ht="15.75">
      <c r="A14" s="18">
        <v>9</v>
      </c>
      <c r="B14" s="19">
        <v>286850</v>
      </c>
      <c r="C14" s="31" t="s">
        <v>34</v>
      </c>
      <c r="D14" s="31"/>
      <c r="E14" s="31"/>
      <c r="F14" s="31"/>
    </row>
    <row r="15" spans="1:6" ht="15.75">
      <c r="A15" s="18">
        <v>10</v>
      </c>
      <c r="B15" s="19">
        <v>286926</v>
      </c>
      <c r="C15" s="31" t="s">
        <v>35</v>
      </c>
      <c r="D15" s="31"/>
      <c r="E15" s="31"/>
      <c r="F15" s="31"/>
    </row>
    <row r="16" spans="1:6" ht="15.75">
      <c r="A16" s="18">
        <v>11</v>
      </c>
      <c r="B16" s="19">
        <v>286938</v>
      </c>
      <c r="C16" s="31" t="s">
        <v>36</v>
      </c>
      <c r="D16" s="31"/>
      <c r="E16" s="31"/>
      <c r="F16" s="31"/>
    </row>
    <row r="17" spans="1:6" ht="15.75">
      <c r="A17" s="18">
        <v>12</v>
      </c>
      <c r="B17" s="19">
        <v>287096</v>
      </c>
      <c r="C17" s="31" t="s">
        <v>37</v>
      </c>
      <c r="D17" s="31"/>
      <c r="E17" s="31"/>
      <c r="F17" s="31"/>
    </row>
    <row r="18" spans="1:6" ht="15.75">
      <c r="A18" s="18">
        <v>13</v>
      </c>
      <c r="B18" s="19">
        <v>287204</v>
      </c>
      <c r="C18" s="31" t="s">
        <v>38</v>
      </c>
      <c r="D18" s="31"/>
      <c r="E18" s="31"/>
      <c r="F18" s="31"/>
    </row>
    <row r="19" spans="1:6" ht="15.75">
      <c r="A19" s="18">
        <v>14</v>
      </c>
      <c r="B19" s="19">
        <v>287892</v>
      </c>
      <c r="C19" s="31" t="s">
        <v>39</v>
      </c>
      <c r="D19" s="31"/>
      <c r="E19" s="31"/>
      <c r="F19" s="31"/>
    </row>
    <row r="20" spans="1:6" ht="15.75">
      <c r="A20" s="18">
        <v>15</v>
      </c>
      <c r="B20" s="19">
        <v>288232</v>
      </c>
      <c r="C20" s="31" t="s">
        <v>40</v>
      </c>
      <c r="D20" s="31"/>
      <c r="E20" s="31"/>
      <c r="F20" s="31"/>
    </row>
    <row r="21" spans="1:6" ht="15.75">
      <c r="A21" s="18">
        <v>16</v>
      </c>
      <c r="B21" s="19">
        <v>288234</v>
      </c>
      <c r="C21" s="31" t="s">
        <v>41</v>
      </c>
      <c r="D21" s="31"/>
      <c r="E21" s="31"/>
      <c r="F21" s="31"/>
    </row>
    <row r="22" spans="1:6" ht="15.75">
      <c r="A22" s="18">
        <v>17</v>
      </c>
      <c r="B22" s="19">
        <v>288542</v>
      </c>
      <c r="C22" s="31" t="s">
        <v>42</v>
      </c>
      <c r="D22" s="31"/>
      <c r="E22" s="31"/>
      <c r="F22" s="31"/>
    </row>
  </sheetData>
  <mergeCells count="17">
    <mergeCell ref="C22:F22"/>
    <mergeCell ref="C18:F18"/>
    <mergeCell ref="C19:F19"/>
    <mergeCell ref="C20:F20"/>
    <mergeCell ref="C21:F21"/>
    <mergeCell ref="C14:F14"/>
    <mergeCell ref="C15:F15"/>
    <mergeCell ref="C16:F16"/>
    <mergeCell ref="C17:F17"/>
    <mergeCell ref="C10:F10"/>
    <mergeCell ref="C11:F11"/>
    <mergeCell ref="C12:F12"/>
    <mergeCell ref="C13:F13"/>
    <mergeCell ref="C6:F6"/>
    <mergeCell ref="C7:F7"/>
    <mergeCell ref="C8:F8"/>
    <mergeCell ref="C9:F9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K8" sqref="K8"/>
    </sheetView>
  </sheetViews>
  <sheetFormatPr defaultColWidth="9.140625" defaultRowHeight="12.75"/>
  <cols>
    <col min="1" max="1" width="8.140625" style="0" customWidth="1"/>
    <col min="2" max="2" width="10.00390625" style="0" customWidth="1"/>
    <col min="3" max="3" width="3.8515625" style="0" customWidth="1"/>
    <col min="4" max="6" width="12.421875" style="1" customWidth="1"/>
    <col min="7" max="7" width="12.421875" style="4" customWidth="1"/>
    <col min="8" max="8" width="12.421875" style="1" customWidth="1"/>
    <col min="9" max="10" width="12.7109375" style="0" customWidth="1"/>
    <col min="12" max="12" width="4.8515625" style="0" customWidth="1"/>
  </cols>
  <sheetData>
    <row r="1" spans="2:4" ht="12.75">
      <c r="B1" s="1"/>
      <c r="C1" s="1"/>
      <c r="D1" s="1" t="s">
        <v>17</v>
      </c>
    </row>
    <row r="2" spans="2:4" ht="12.75">
      <c r="B2" s="1"/>
      <c r="C2" s="1"/>
      <c r="D2" s="1" t="s">
        <v>24</v>
      </c>
    </row>
    <row r="3" spans="2:4" ht="12.75">
      <c r="B3" s="1"/>
      <c r="C3" s="1"/>
      <c r="D3" s="1" t="s">
        <v>25</v>
      </c>
    </row>
    <row r="4" spans="1:11" ht="12.75">
      <c r="A4" s="12" t="s">
        <v>18</v>
      </c>
      <c r="B4" s="12" t="s">
        <v>20</v>
      </c>
      <c r="C4" s="12" t="s">
        <v>19</v>
      </c>
      <c r="D4" s="10" t="s">
        <v>14</v>
      </c>
      <c r="E4" s="10" t="s">
        <v>21</v>
      </c>
      <c r="F4" s="12" t="s">
        <v>22</v>
      </c>
      <c r="G4" s="11" t="s">
        <v>16</v>
      </c>
      <c r="H4" s="12" t="s">
        <v>15</v>
      </c>
      <c r="I4" s="12" t="s">
        <v>47</v>
      </c>
      <c r="J4" s="12" t="s">
        <v>48</v>
      </c>
      <c r="K4" s="10">
        <f>140-G22</f>
        <v>2.525278738946554</v>
      </c>
    </row>
    <row r="5" spans="1:14" ht="18.75">
      <c r="A5" s="12">
        <v>1</v>
      </c>
      <c r="B5" s="19">
        <v>277961</v>
      </c>
      <c r="C5" s="6"/>
      <c r="D5" s="7">
        <f>LR!N5</f>
        <v>76.5</v>
      </c>
      <c r="E5" s="7">
        <f>Quizzes!L5</f>
        <v>29.444444444444443</v>
      </c>
      <c r="F5" s="26">
        <v>29.41176470588235</v>
      </c>
      <c r="G5" s="8">
        <f aca="true" t="shared" si="0" ref="G5:G21">F5+E5+D5+C5</f>
        <v>135.35620915032678</v>
      </c>
      <c r="H5" s="8">
        <f aca="true" t="shared" si="1" ref="H5:H21">G5+2.53</f>
        <v>137.88620915032678</v>
      </c>
      <c r="I5" s="27">
        <f>G5/10</f>
        <v>13.535620915032677</v>
      </c>
      <c r="J5" s="32">
        <f>H5/10</f>
        <v>13.788620915032677</v>
      </c>
      <c r="L5" s="28">
        <v>1</v>
      </c>
      <c r="M5" s="29">
        <v>277961</v>
      </c>
      <c r="N5" s="30" t="b">
        <f>M5=B5</f>
        <v>1</v>
      </c>
    </row>
    <row r="6" spans="1:14" ht="18.75">
      <c r="A6" s="12">
        <v>2</v>
      </c>
      <c r="B6" s="19">
        <v>280984</v>
      </c>
      <c r="C6" s="6"/>
      <c r="D6" s="7">
        <f>LR!N6</f>
        <v>85.75</v>
      </c>
      <c r="E6" s="7">
        <f>Quizzes!L6</f>
        <v>33.333333333333336</v>
      </c>
      <c r="F6" s="26">
        <v>38.23529411764706</v>
      </c>
      <c r="G6" s="8">
        <f t="shared" si="0"/>
        <v>157.3186274509804</v>
      </c>
      <c r="H6" s="8">
        <f t="shared" si="1"/>
        <v>159.8486274509804</v>
      </c>
      <c r="I6" s="27">
        <f aca="true" t="shared" si="2" ref="I6:I21">G6/10</f>
        <v>15.731862745098038</v>
      </c>
      <c r="J6" s="32">
        <f aca="true" t="shared" si="3" ref="J6:J21">H6/10</f>
        <v>15.984862745098038</v>
      </c>
      <c r="L6" s="28">
        <v>2</v>
      </c>
      <c r="M6" s="29">
        <v>280984</v>
      </c>
      <c r="N6" s="30" t="b">
        <f aca="true" t="shared" si="4" ref="N6:N21">M6=B6</f>
        <v>1</v>
      </c>
    </row>
    <row r="7" spans="1:14" ht="18.75">
      <c r="A7" s="12">
        <v>3</v>
      </c>
      <c r="B7" s="19">
        <v>281730</v>
      </c>
      <c r="C7" s="6"/>
      <c r="D7" s="7">
        <f>LR!N7</f>
        <v>88.5</v>
      </c>
      <c r="E7" s="7">
        <f>Quizzes!L7</f>
        <v>36.111111111111114</v>
      </c>
      <c r="F7" s="26">
        <v>41.1764705882353</v>
      </c>
      <c r="G7" s="8">
        <f t="shared" si="0"/>
        <v>165.78758169934642</v>
      </c>
      <c r="H7" s="8">
        <f t="shared" si="1"/>
        <v>168.31758169934642</v>
      </c>
      <c r="I7" s="27">
        <f t="shared" si="2"/>
        <v>16.57875816993464</v>
      </c>
      <c r="J7" s="32">
        <f t="shared" si="3"/>
        <v>16.83175816993464</v>
      </c>
      <c r="L7" s="28">
        <v>3</v>
      </c>
      <c r="M7" s="29">
        <v>281730</v>
      </c>
      <c r="N7" s="30" t="b">
        <f t="shared" si="4"/>
        <v>1</v>
      </c>
    </row>
    <row r="8" spans="1:14" ht="18.75">
      <c r="A8" s="12">
        <v>4</v>
      </c>
      <c r="B8" s="19">
        <v>281740</v>
      </c>
      <c r="C8" s="6"/>
      <c r="D8" s="7">
        <f>LR!N8</f>
        <v>84.5</v>
      </c>
      <c r="E8" s="7">
        <f>Quizzes!L8</f>
        <v>40</v>
      </c>
      <c r="F8" s="26">
        <v>47.05882352941177</v>
      </c>
      <c r="G8" s="8">
        <f t="shared" si="0"/>
        <v>171.55882352941177</v>
      </c>
      <c r="H8" s="8">
        <f t="shared" si="1"/>
        <v>174.08882352941177</v>
      </c>
      <c r="I8" s="27">
        <f t="shared" si="2"/>
        <v>17.155882352941177</v>
      </c>
      <c r="J8" s="32">
        <f t="shared" si="3"/>
        <v>17.408882352941177</v>
      </c>
      <c r="L8" s="28">
        <v>4</v>
      </c>
      <c r="M8" s="29">
        <v>281740</v>
      </c>
      <c r="N8" s="30" t="b">
        <f t="shared" si="4"/>
        <v>1</v>
      </c>
    </row>
    <row r="9" spans="1:14" ht="18.75">
      <c r="A9" s="12">
        <v>5</v>
      </c>
      <c r="B9" s="19">
        <v>281974</v>
      </c>
      <c r="C9" s="6"/>
      <c r="D9" s="7">
        <f>LR!N9</f>
        <v>86.25</v>
      </c>
      <c r="E9" s="7">
        <f>Quizzes!L9</f>
        <v>38.333333333333336</v>
      </c>
      <c r="F9" s="26">
        <v>41.1764705882353</v>
      </c>
      <c r="G9" s="8">
        <f t="shared" si="0"/>
        <v>165.75980392156862</v>
      </c>
      <c r="H9" s="8">
        <f t="shared" si="1"/>
        <v>168.28980392156862</v>
      </c>
      <c r="I9" s="27">
        <f t="shared" si="2"/>
        <v>16.57598039215686</v>
      </c>
      <c r="J9" s="32">
        <f t="shared" si="3"/>
        <v>16.82898039215686</v>
      </c>
      <c r="L9" s="28">
        <v>5</v>
      </c>
      <c r="M9" s="29">
        <v>281974</v>
      </c>
      <c r="N9" s="30" t="b">
        <f t="shared" si="4"/>
        <v>1</v>
      </c>
    </row>
    <row r="10" spans="1:14" ht="18.75">
      <c r="A10" s="12">
        <v>6</v>
      </c>
      <c r="B10" s="19">
        <v>283294</v>
      </c>
      <c r="C10" s="6"/>
      <c r="D10" s="7">
        <f>LR!N10</f>
        <v>61</v>
      </c>
      <c r="E10" s="7">
        <f>Quizzes!L10</f>
        <v>17.5</v>
      </c>
      <c r="F10" s="26">
        <v>35.294117647058826</v>
      </c>
      <c r="G10" s="8">
        <f t="shared" si="0"/>
        <v>113.79411764705883</v>
      </c>
      <c r="H10" s="8">
        <f t="shared" si="1"/>
        <v>116.32411764705883</v>
      </c>
      <c r="I10" s="27">
        <f t="shared" si="2"/>
        <v>11.379411764705882</v>
      </c>
      <c r="J10" s="32">
        <f t="shared" si="3"/>
        <v>11.632411764705882</v>
      </c>
      <c r="L10" s="28">
        <v>6</v>
      </c>
      <c r="M10" s="29">
        <v>283294</v>
      </c>
      <c r="N10" s="30" t="b">
        <f t="shared" si="4"/>
        <v>1</v>
      </c>
    </row>
    <row r="11" spans="1:14" ht="18.75">
      <c r="A11" s="12">
        <v>7</v>
      </c>
      <c r="B11" s="19">
        <v>286030</v>
      </c>
      <c r="C11" s="6"/>
      <c r="D11" s="7">
        <f>LR!N11</f>
        <v>79.25</v>
      </c>
      <c r="E11" s="7">
        <f>Quizzes!L11</f>
        <v>35.55555555555556</v>
      </c>
      <c r="F11" s="26">
        <v>44.11764705882353</v>
      </c>
      <c r="G11" s="8">
        <f t="shared" si="0"/>
        <v>158.92320261437908</v>
      </c>
      <c r="H11" s="8">
        <f t="shared" si="1"/>
        <v>161.45320261437908</v>
      </c>
      <c r="I11" s="27">
        <f t="shared" si="2"/>
        <v>15.892320261437908</v>
      </c>
      <c r="J11" s="32">
        <f t="shared" si="3"/>
        <v>16.14532026143791</v>
      </c>
      <c r="L11" s="28">
        <v>7</v>
      </c>
      <c r="M11" s="29">
        <v>286030</v>
      </c>
      <c r="N11" s="30" t="b">
        <f t="shared" si="4"/>
        <v>1</v>
      </c>
    </row>
    <row r="12" spans="1:14" ht="18.75">
      <c r="A12" s="12">
        <v>8</v>
      </c>
      <c r="B12" s="19">
        <v>286062</v>
      </c>
      <c r="C12" s="6"/>
      <c r="D12" s="7">
        <f>LR!N12</f>
        <v>67.75</v>
      </c>
      <c r="E12" s="7">
        <f>Quizzes!L12</f>
        <v>13.333333333333334</v>
      </c>
      <c r="F12" s="26">
        <v>20.58823529411765</v>
      </c>
      <c r="G12" s="8">
        <f t="shared" si="0"/>
        <v>101.67156862745098</v>
      </c>
      <c r="H12" s="8">
        <f t="shared" si="1"/>
        <v>104.20156862745098</v>
      </c>
      <c r="I12" s="27">
        <f t="shared" si="2"/>
        <v>10.167156862745099</v>
      </c>
      <c r="J12" s="32">
        <f t="shared" si="3"/>
        <v>10.420156862745099</v>
      </c>
      <c r="L12" s="28">
        <v>8</v>
      </c>
      <c r="M12" s="29">
        <v>286062</v>
      </c>
      <c r="N12" s="30" t="b">
        <f t="shared" si="4"/>
        <v>1</v>
      </c>
    </row>
    <row r="13" spans="1:14" ht="18.75">
      <c r="A13" s="12">
        <v>9</v>
      </c>
      <c r="B13" s="19">
        <v>286850</v>
      </c>
      <c r="C13" s="6"/>
      <c r="D13" s="7">
        <f>LR!N13</f>
        <v>82</v>
      </c>
      <c r="E13" s="7">
        <f>Quizzes!L13</f>
        <v>31.666666666666668</v>
      </c>
      <c r="F13" s="26">
        <v>23.529411764705884</v>
      </c>
      <c r="G13" s="8">
        <f t="shared" si="0"/>
        <v>137.19607843137254</v>
      </c>
      <c r="H13" s="8">
        <f t="shared" si="1"/>
        <v>139.72607843137254</v>
      </c>
      <c r="I13" s="27">
        <f t="shared" si="2"/>
        <v>13.719607843137254</v>
      </c>
      <c r="J13" s="32">
        <f t="shared" si="3"/>
        <v>13.972607843137254</v>
      </c>
      <c r="L13" s="28">
        <v>9</v>
      </c>
      <c r="M13" s="29">
        <v>286850</v>
      </c>
      <c r="N13" s="30" t="b">
        <f t="shared" si="4"/>
        <v>1</v>
      </c>
    </row>
    <row r="14" spans="1:14" ht="18.75">
      <c r="A14" s="12">
        <v>10</v>
      </c>
      <c r="B14" s="19">
        <v>286926</v>
      </c>
      <c r="C14" s="6"/>
      <c r="D14" s="7">
        <f>LR!N14</f>
        <v>74.5</v>
      </c>
      <c r="E14" s="7">
        <f>Quizzes!L14</f>
        <v>32.77777777777778</v>
      </c>
      <c r="F14" s="26">
        <v>50</v>
      </c>
      <c r="G14" s="8">
        <f t="shared" si="0"/>
        <v>157.27777777777777</v>
      </c>
      <c r="H14" s="8">
        <f t="shared" si="1"/>
        <v>159.80777777777777</v>
      </c>
      <c r="I14" s="27">
        <f t="shared" si="2"/>
        <v>15.727777777777778</v>
      </c>
      <c r="J14" s="32">
        <f t="shared" si="3"/>
        <v>15.980777777777778</v>
      </c>
      <c r="L14" s="28">
        <v>10</v>
      </c>
      <c r="M14" s="29">
        <v>286926</v>
      </c>
      <c r="N14" s="30" t="b">
        <f t="shared" si="4"/>
        <v>1</v>
      </c>
    </row>
    <row r="15" spans="1:14" ht="18.75">
      <c r="A15" s="12">
        <v>11</v>
      </c>
      <c r="B15" s="19">
        <v>286938</v>
      </c>
      <c r="C15" s="6"/>
      <c r="D15" s="7">
        <f>LR!N15</f>
        <v>63.75</v>
      </c>
      <c r="E15" s="7">
        <f>Quizzes!L15</f>
        <v>25</v>
      </c>
      <c r="F15" s="26">
        <v>23.529411764705884</v>
      </c>
      <c r="G15" s="8">
        <f t="shared" si="0"/>
        <v>112.27941176470588</v>
      </c>
      <c r="H15" s="8">
        <f t="shared" si="1"/>
        <v>114.80941176470589</v>
      </c>
      <c r="I15" s="27">
        <f t="shared" si="2"/>
        <v>11.227941176470589</v>
      </c>
      <c r="J15" s="32">
        <f t="shared" si="3"/>
        <v>11.480941176470589</v>
      </c>
      <c r="L15" s="28">
        <v>11</v>
      </c>
      <c r="M15" s="29">
        <v>286938</v>
      </c>
      <c r="N15" s="30" t="b">
        <f t="shared" si="4"/>
        <v>1</v>
      </c>
    </row>
    <row r="16" spans="1:14" ht="18.75">
      <c r="A16" s="12">
        <v>12</v>
      </c>
      <c r="B16" s="19">
        <v>287096</v>
      </c>
      <c r="C16" s="6"/>
      <c r="D16" s="7">
        <f>LR!N16</f>
        <v>87</v>
      </c>
      <c r="E16" s="7">
        <f>Quizzes!L16</f>
        <v>30.27777777777778</v>
      </c>
      <c r="F16" s="26">
        <v>35.294117647058826</v>
      </c>
      <c r="G16" s="8">
        <f t="shared" si="0"/>
        <v>152.5718954248366</v>
      </c>
      <c r="H16" s="8">
        <f t="shared" si="1"/>
        <v>155.1018954248366</v>
      </c>
      <c r="I16" s="27">
        <f t="shared" si="2"/>
        <v>15.257189542483662</v>
      </c>
      <c r="J16" s="32">
        <f t="shared" si="3"/>
        <v>15.510189542483662</v>
      </c>
      <c r="L16" s="28">
        <v>12</v>
      </c>
      <c r="M16" s="29">
        <v>287096</v>
      </c>
      <c r="N16" s="30" t="b">
        <f t="shared" si="4"/>
        <v>1</v>
      </c>
    </row>
    <row r="17" spans="1:14" ht="18.75">
      <c r="A17" s="12">
        <v>13</v>
      </c>
      <c r="B17" s="19">
        <v>287204</v>
      </c>
      <c r="C17" s="6"/>
      <c r="D17" s="7">
        <f>LR!N17</f>
        <v>82</v>
      </c>
      <c r="E17" s="7">
        <f>Quizzes!L17</f>
        <v>35</v>
      </c>
      <c r="F17" s="26">
        <v>32.35294117647059</v>
      </c>
      <c r="G17" s="8">
        <f t="shared" si="0"/>
        <v>149.35294117647058</v>
      </c>
      <c r="H17" s="8">
        <f t="shared" si="1"/>
        <v>151.88294117647058</v>
      </c>
      <c r="I17" s="27">
        <f t="shared" si="2"/>
        <v>14.935294117647057</v>
      </c>
      <c r="J17" s="32">
        <f t="shared" si="3"/>
        <v>15.188294117647057</v>
      </c>
      <c r="L17" s="28">
        <v>13</v>
      </c>
      <c r="M17" s="29">
        <v>287204</v>
      </c>
      <c r="N17" s="30" t="b">
        <f t="shared" si="4"/>
        <v>1</v>
      </c>
    </row>
    <row r="18" spans="1:14" ht="18.75">
      <c r="A18" s="12">
        <v>14</v>
      </c>
      <c r="B18" s="19">
        <v>287892</v>
      </c>
      <c r="C18" s="6"/>
      <c r="D18" s="7">
        <f>LR!N18</f>
        <v>60.5</v>
      </c>
      <c r="E18" s="7">
        <f>Quizzes!L18</f>
        <v>25.555555555555557</v>
      </c>
      <c r="F18" s="26">
        <v>17.647058823529413</v>
      </c>
      <c r="G18" s="8">
        <f t="shared" si="0"/>
        <v>103.70261437908496</v>
      </c>
      <c r="H18" s="8">
        <f t="shared" si="1"/>
        <v>106.23261437908496</v>
      </c>
      <c r="I18" s="27">
        <f t="shared" si="2"/>
        <v>10.370261437908496</v>
      </c>
      <c r="J18" s="32">
        <f t="shared" si="3"/>
        <v>10.623261437908496</v>
      </c>
      <c r="L18" s="28">
        <v>14</v>
      </c>
      <c r="M18" s="29">
        <v>287892</v>
      </c>
      <c r="N18" s="30" t="b">
        <f t="shared" si="4"/>
        <v>1</v>
      </c>
    </row>
    <row r="19" spans="1:14" ht="18.75">
      <c r="A19" s="12">
        <v>15</v>
      </c>
      <c r="B19" s="19">
        <v>288232</v>
      </c>
      <c r="C19" s="6"/>
      <c r="D19" s="7">
        <f>LR!N19</f>
        <v>65.5</v>
      </c>
      <c r="E19" s="7">
        <f>Quizzes!L19</f>
        <v>23.333333333333332</v>
      </c>
      <c r="F19" s="26">
        <v>23.529411764705884</v>
      </c>
      <c r="G19" s="8">
        <f t="shared" si="0"/>
        <v>112.36274509803921</v>
      </c>
      <c r="H19" s="8">
        <f t="shared" si="1"/>
        <v>114.89274509803921</v>
      </c>
      <c r="I19" s="27">
        <f t="shared" si="2"/>
        <v>11.236274509803922</v>
      </c>
      <c r="J19" s="32">
        <f t="shared" si="3"/>
        <v>11.489274509803922</v>
      </c>
      <c r="L19" s="28">
        <v>15</v>
      </c>
      <c r="M19" s="29">
        <v>288232</v>
      </c>
      <c r="N19" s="30" t="b">
        <f t="shared" si="4"/>
        <v>1</v>
      </c>
    </row>
    <row r="20" spans="1:14" ht="18.75">
      <c r="A20" s="12">
        <v>16</v>
      </c>
      <c r="B20" s="19">
        <v>288234</v>
      </c>
      <c r="C20" s="6"/>
      <c r="D20" s="7">
        <f>LR!N20</f>
        <v>67.5</v>
      </c>
      <c r="E20" s="7">
        <f>Quizzes!L20</f>
        <v>22.22222222222222</v>
      </c>
      <c r="F20" s="26">
        <v>23.529411764705884</v>
      </c>
      <c r="G20" s="8">
        <f t="shared" si="0"/>
        <v>113.25163398692811</v>
      </c>
      <c r="H20" s="8">
        <f t="shared" si="1"/>
        <v>115.78163398692811</v>
      </c>
      <c r="I20" s="27">
        <f t="shared" si="2"/>
        <v>11.325163398692812</v>
      </c>
      <c r="J20" s="32">
        <f t="shared" si="3"/>
        <v>11.578163398692812</v>
      </c>
      <c r="L20" s="28">
        <v>16</v>
      </c>
      <c r="M20" s="29">
        <v>288234</v>
      </c>
      <c r="N20" s="30" t="b">
        <f t="shared" si="4"/>
        <v>1</v>
      </c>
    </row>
    <row r="21" spans="1:14" ht="18.75">
      <c r="A21" s="12">
        <v>17</v>
      </c>
      <c r="B21" s="19">
        <v>288542</v>
      </c>
      <c r="C21" s="6"/>
      <c r="D21" s="7">
        <f>LR!N21</f>
        <v>62.5</v>
      </c>
      <c r="E21" s="7">
        <f>Quizzes!L21</f>
        <v>31.11111111111111</v>
      </c>
      <c r="F21" s="26">
        <v>35.294117647058826</v>
      </c>
      <c r="G21" s="8">
        <f t="shared" si="0"/>
        <v>128.90522875816993</v>
      </c>
      <c r="H21" s="8">
        <f t="shared" si="1"/>
        <v>131.43522875816993</v>
      </c>
      <c r="I21" s="27">
        <f t="shared" si="2"/>
        <v>12.890522875816993</v>
      </c>
      <c r="J21" s="32">
        <f t="shared" si="3"/>
        <v>13.143522875816993</v>
      </c>
      <c r="L21" s="28">
        <v>17</v>
      </c>
      <c r="M21" s="29">
        <v>288542</v>
      </c>
      <c r="N21" s="30" t="b">
        <f t="shared" si="4"/>
        <v>1</v>
      </c>
    </row>
    <row r="22" spans="1:10" ht="12.75">
      <c r="A22" s="9" t="s">
        <v>1</v>
      </c>
      <c r="B22" s="9"/>
      <c r="C22" s="9"/>
      <c r="D22" s="10">
        <f aca="true" t="shared" si="5" ref="D22:J22">AVERAGE(D5:D21)</f>
        <v>74.98529411764706</v>
      </c>
      <c r="E22" s="10">
        <f t="shared" si="5"/>
        <v>29.44444444444444</v>
      </c>
      <c r="F22" s="10">
        <f t="shared" si="5"/>
        <v>33.04498269896194</v>
      </c>
      <c r="G22" s="10">
        <f t="shared" si="5"/>
        <v>137.47472126105345</v>
      </c>
      <c r="H22" s="10">
        <f t="shared" si="5"/>
        <v>140.00472126105348</v>
      </c>
      <c r="I22" s="10">
        <f t="shared" si="5"/>
        <v>13.747472126105343</v>
      </c>
      <c r="J22" s="10">
        <f t="shared" si="5"/>
        <v>14.000472126105345</v>
      </c>
    </row>
    <row r="23" spans="1:10" ht="12.75">
      <c r="A23" s="9" t="s">
        <v>0</v>
      </c>
      <c r="B23" s="9"/>
      <c r="C23" s="9"/>
      <c r="D23" s="10">
        <f aca="true" t="shared" si="6" ref="D23:J23">STDEV(D5:D21)</f>
        <v>10.20204888591445</v>
      </c>
      <c r="E23" s="10">
        <f t="shared" si="6"/>
        <v>7.3499653564313325</v>
      </c>
      <c r="F23" s="10">
        <f t="shared" si="6"/>
        <v>9.83918111631709</v>
      </c>
      <c r="G23" s="10">
        <f t="shared" si="6"/>
        <v>24.09843430394461</v>
      </c>
      <c r="H23" s="10">
        <f t="shared" si="6"/>
        <v>24.09843430394446</v>
      </c>
      <c r="I23" s="10">
        <f t="shared" si="6"/>
        <v>2.409843430394464</v>
      </c>
      <c r="J23" s="10">
        <f t="shared" si="6"/>
        <v>2.4098434303944583</v>
      </c>
    </row>
    <row r="24" ht="12.75">
      <c r="D24" s="2"/>
    </row>
    <row r="25" ht="12.75">
      <c r="D2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Khail A. Zig</dc:creator>
  <cp:keywords/>
  <dc:description/>
  <cp:lastModifiedBy>Ayman ghannam</cp:lastModifiedBy>
  <dcterms:created xsi:type="dcterms:W3CDTF">2010-01-10T16:46:08Z</dcterms:created>
  <dcterms:modified xsi:type="dcterms:W3CDTF">2010-01-24T14:23:37Z</dcterms:modified>
  <cp:category/>
  <cp:version/>
  <cp:contentType/>
  <cp:contentStatus/>
</cp:coreProperties>
</file>