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4110" activeTab="4"/>
  </bookViews>
  <sheets>
    <sheet name="LR" sheetId="1" r:id="rId1"/>
    <sheet name="Quizzes" sheetId="2" r:id="rId2"/>
    <sheet name="summery" sheetId="3" r:id="rId3"/>
    <sheet name="Names" sheetId="4" r:id="rId4"/>
    <sheet name="Final Grades" sheetId="5" r:id="rId5"/>
  </sheets>
  <definedNames/>
  <calcPr fullCalcOnLoad="1"/>
</workbook>
</file>

<file path=xl/sharedStrings.xml><?xml version="1.0" encoding="utf-8"?>
<sst xmlns="http://schemas.openxmlformats.org/spreadsheetml/2006/main" count="101" uniqueCount="53">
  <si>
    <t>stdev=</t>
  </si>
  <si>
    <t>average=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</si>
  <si>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</si>
  <si>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</si>
  <si>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</si>
  <si>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</si>
  <si>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</si>
  <si>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</si>
  <si>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</si>
  <si>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</si>
  <si>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</si>
  <si>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Average=</t>
  </si>
  <si>
    <t>Stdev=</t>
  </si>
  <si>
    <t>Sum(Q)/90</t>
  </si>
  <si>
    <t>sum(LR)/100</t>
  </si>
  <si>
    <t>Final Grade</t>
  </si>
  <si>
    <t>Final sum</t>
  </si>
  <si>
    <t>S#</t>
  </si>
  <si>
    <t>EP</t>
  </si>
  <si>
    <t>ID</t>
  </si>
  <si>
    <t>Sum(Q)/50</t>
  </si>
  <si>
    <t>Fial/50</t>
  </si>
  <si>
    <t>week#</t>
  </si>
  <si>
    <t>ID#</t>
  </si>
  <si>
    <t>LC</t>
  </si>
  <si>
    <t>NAME</t>
  </si>
  <si>
    <t>*271817</t>
  </si>
  <si>
    <t>AL-SHEHRI, ABDULLAH HASSAN</t>
  </si>
  <si>
    <t>ABDUL-DAEM, AHMAD MOHAMMAD</t>
  </si>
  <si>
    <t>AL-HARAZ, MURTADHA HUSSAIN</t>
  </si>
  <si>
    <t>AL-SHAMMARI, ABDUL-AZIZ SAUD</t>
  </si>
  <si>
    <t>AL-SWAIDI, OSAMAH YASEEN</t>
  </si>
  <si>
    <t>AL-JABRAIN, SAUD SULAIMAN NASSER</t>
  </si>
  <si>
    <t>AL-HUMAID, ABDULLAH MOHAMMAD ABDULL</t>
  </si>
  <si>
    <t>AL-SAMARI, MOHAMMAD ABDUL-RAHMAN OT</t>
  </si>
  <si>
    <t>AL-MUTAIRI, RASHED FARJ MOHAMMAD</t>
  </si>
  <si>
    <t>AL-GAHTANI, NAYEF ALLOUSH FARES</t>
  </si>
  <si>
    <t>AL-OTAIBI, MESHARI RASHED KHALAF</t>
  </si>
  <si>
    <t>KHAIYAT, MOHAMMAD ADEL ABAADI</t>
  </si>
  <si>
    <t>GAZANI, HESHAM MUSTAFA MUHAMMA</t>
  </si>
  <si>
    <t>GAWGANDI, MOHAMMAD ABDUL-MALIK RAH</t>
  </si>
  <si>
    <t>SERAJUDDIN, ABDUL-HADI ABDULLAH MOHAMM</t>
  </si>
  <si>
    <t>Al-SHAYA, KHALED</t>
  </si>
  <si>
    <t>ab</t>
  </si>
  <si>
    <t>?</t>
  </si>
  <si>
    <t>: ABDUL JABBAR SIDDIQUI ( #3 )</t>
  </si>
  <si>
    <t>(Khiari, F.Z.)</t>
  </si>
  <si>
    <t>Section</t>
  </si>
  <si>
    <t>165</t>
  </si>
  <si>
    <t>Average</t>
  </si>
  <si>
    <t>Total/17</t>
  </si>
  <si>
    <t>Final sum/20</t>
  </si>
  <si>
    <t>Final Grade/20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</si>
</sst>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color indexed="8"/>
      <name val="Times New Roman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Verdana"/>
      <family val="2"/>
    </font>
    <font>
      <b/>
      <sz val="10"/>
      <name val="Verdana"/>
      <family val="2"/>
    </font>
    <font>
      <b/>
      <sz val="11"/>
      <color indexed="12"/>
      <name val="Verdana"/>
      <family val="2"/>
    </font>
    <font>
      <sz val="14"/>
      <color indexed="8"/>
      <name val="Arial"/>
      <family val="0"/>
    </font>
    <font>
      <sz val="14"/>
      <color indexed="8"/>
      <name val="Times New Roman"/>
      <family val="0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11" xfId="58" applyFont="1" applyBorder="1" applyAlignment="1">
      <alignment horizontal="center" vertical="center"/>
      <protection/>
    </xf>
    <xf numFmtId="0" fontId="23" fillId="0" borderId="11" xfId="58" applyFont="1" applyFill="1" applyBorder="1" applyAlignment="1">
      <alignment horizontal="center"/>
      <protection/>
    </xf>
    <xf numFmtId="0" fontId="24" fillId="0" borderId="11" xfId="58" applyFont="1" applyFill="1" applyBorder="1" applyAlignment="1">
      <alignment horizontal="center"/>
      <protection/>
    </xf>
    <xf numFmtId="0" fontId="25" fillId="0" borderId="11" xfId="58" applyFont="1" applyFill="1" applyBorder="1" applyAlignment="1">
      <alignment horizontal="left"/>
      <protection/>
    </xf>
    <xf numFmtId="0" fontId="23" fillId="0" borderId="11" xfId="57" applyFont="1" applyFill="1" applyBorder="1" applyAlignment="1">
      <alignment horizontal="center"/>
      <protection/>
    </xf>
    <xf numFmtId="0" fontId="24" fillId="0" borderId="11" xfId="57" applyFont="1" applyFill="1" applyBorder="1" applyAlignment="1">
      <alignment horizontal="center"/>
      <protection/>
    </xf>
    <xf numFmtId="0" fontId="25" fillId="0" borderId="11" xfId="57" applyFont="1" applyFill="1" applyBorder="1" applyAlignment="1">
      <alignment horizontal="left"/>
      <protection/>
    </xf>
    <xf numFmtId="0" fontId="0" fillId="0" borderId="11" xfId="0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0" borderId="11" xfId="58" applyBorder="1" applyAlignment="1">
      <alignment horizontal="center"/>
      <protection/>
    </xf>
    <xf numFmtId="0" fontId="0" fillId="17" borderId="11" xfId="58" applyFont="1" applyFill="1" applyBorder="1" applyAlignment="1">
      <alignment horizontal="center"/>
      <protection/>
    </xf>
    <xf numFmtId="0" fontId="22" fillId="0" borderId="11" xfId="58" applyFont="1" applyBorder="1" applyAlignment="1">
      <alignment horizontal="center"/>
      <protection/>
    </xf>
    <xf numFmtId="0" fontId="0" fillId="17" borderId="11" xfId="58" applyFill="1" applyBorder="1" applyAlignment="1">
      <alignment horizontal="center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Font="1" applyBorder="1" applyAlignment="1">
      <alignment horizontal="center"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" fontId="30" fillId="25" borderId="10" xfId="0" applyNumberFormat="1" applyFont="1" applyFill="1" applyBorder="1" applyAlignment="1">
      <alignment horizontal="center"/>
    </xf>
    <xf numFmtId="2" fontId="30" fillId="25" borderId="10" xfId="0" applyNumberFormat="1" applyFont="1" applyFill="1" applyBorder="1" applyAlignment="1">
      <alignment horizontal="center"/>
    </xf>
    <xf numFmtId="0" fontId="28" fillId="0" borderId="10" xfId="58" applyFont="1" applyFill="1" applyBorder="1" applyAlignment="1">
      <alignment horizontal="left" vertical="center"/>
      <protection/>
    </xf>
    <xf numFmtId="176" fontId="0" fillId="0" borderId="10" xfId="0" applyNumberForma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6" fillId="0" borderId="10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7" fillId="0" borderId="10" xfId="58" applyFont="1" applyBorder="1" applyAlignment="1">
      <alignment vertical="center"/>
      <protection/>
    </xf>
    <xf numFmtId="0" fontId="28" fillId="0" borderId="10" xfId="58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176" fontId="31" fillId="0" borderId="10" xfId="0" applyNumberFormat="1" applyFont="1" applyBorder="1" applyAlignment="1">
      <alignment horizontal="center"/>
    </xf>
    <xf numFmtId="176" fontId="0" fillId="17" borderId="10" xfId="0" applyNumberFormat="1" applyFill="1" applyBorder="1" applyAlignment="1">
      <alignment horizontal="center"/>
    </xf>
    <xf numFmtId="0" fontId="32" fillId="0" borderId="11" xfId="57" applyFont="1" applyFill="1" applyBorder="1" applyAlignment="1">
      <alignment horizontal="center"/>
      <protection/>
    </xf>
    <xf numFmtId="0" fontId="33" fillId="0" borderId="10" xfId="0" applyFont="1" applyFill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-165-AttendanceRoster" xfId="57"/>
    <cellStyle name="Normal_3-165-LabQuizzesGrade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K22" sqref="K22"/>
    </sheetView>
  </sheetViews>
  <sheetFormatPr defaultColWidth="9.140625" defaultRowHeight="12.75"/>
  <cols>
    <col min="1" max="1" width="8.140625" style="0" customWidth="1"/>
    <col min="2" max="12" width="7.8515625" style="1" customWidth="1"/>
    <col min="13" max="13" width="12.7109375" style="1" customWidth="1"/>
    <col min="14" max="14" width="11.8515625" style="2" customWidth="1"/>
  </cols>
  <sheetData>
    <row r="1" spans="1:10" ht="18">
      <c r="A1" s="40">
        <v>165</v>
      </c>
      <c r="B1" s="41"/>
      <c r="C1" s="42" t="s">
        <v>45</v>
      </c>
      <c r="D1" s="41"/>
      <c r="E1" s="41"/>
      <c r="F1" s="41"/>
      <c r="G1" s="41"/>
      <c r="H1" s="43" t="s">
        <v>46</v>
      </c>
      <c r="I1" s="44"/>
      <c r="J1" s="44"/>
    </row>
    <row r="4" spans="1:14" ht="13.5" thickBot="1">
      <c r="A4" s="12" t="s">
        <v>22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11</v>
      </c>
      <c r="K4" s="12">
        <v>12</v>
      </c>
      <c r="L4" s="12">
        <v>13</v>
      </c>
      <c r="M4" s="12" t="s">
        <v>14</v>
      </c>
      <c r="N4" s="10" t="s">
        <v>14</v>
      </c>
    </row>
    <row r="5" spans="1:14" ht="13.5" thickBot="1">
      <c r="A5" s="12">
        <v>1</v>
      </c>
      <c r="B5" s="6"/>
      <c r="C5" s="21">
        <v>7</v>
      </c>
      <c r="D5" s="21">
        <v>4</v>
      </c>
      <c r="E5" s="21">
        <v>9</v>
      </c>
      <c r="F5" s="21">
        <v>10</v>
      </c>
      <c r="G5" s="21">
        <v>9</v>
      </c>
      <c r="H5" s="21">
        <v>5</v>
      </c>
      <c r="I5" s="21">
        <v>10</v>
      </c>
      <c r="J5" s="21">
        <v>10</v>
      </c>
      <c r="K5" s="21">
        <v>8.5</v>
      </c>
      <c r="L5" s="21">
        <v>10</v>
      </c>
      <c r="M5" s="12">
        <f>SUM(C5:L5)</f>
        <v>82.5</v>
      </c>
      <c r="N5" s="10">
        <f>M5*100/100</f>
        <v>82.5</v>
      </c>
    </row>
    <row r="6" spans="1:14" ht="13.5" thickBot="1">
      <c r="A6" s="12">
        <v>2</v>
      </c>
      <c r="B6" s="6"/>
      <c r="C6" s="21">
        <v>4.5</v>
      </c>
      <c r="D6" s="21">
        <v>1.5</v>
      </c>
      <c r="E6" s="21">
        <v>8</v>
      </c>
      <c r="F6" s="21">
        <v>5</v>
      </c>
      <c r="G6" s="21">
        <v>6.5</v>
      </c>
      <c r="H6" s="21">
        <v>6</v>
      </c>
      <c r="I6" s="21">
        <v>9</v>
      </c>
      <c r="J6" s="21">
        <v>8.5</v>
      </c>
      <c r="K6" s="21">
        <v>7.5</v>
      </c>
      <c r="L6" s="21">
        <v>0</v>
      </c>
      <c r="M6" s="12">
        <f aca="true" t="shared" si="0" ref="M6:M20">SUM(C6:L6)</f>
        <v>56.5</v>
      </c>
      <c r="N6" s="10">
        <f aca="true" t="shared" si="1" ref="N6:N20">M6*100/100</f>
        <v>56.5</v>
      </c>
    </row>
    <row r="7" spans="1:14" ht="13.5" thickBot="1">
      <c r="A7" s="12">
        <v>3</v>
      </c>
      <c r="B7" s="6"/>
      <c r="C7" s="21">
        <v>6.5</v>
      </c>
      <c r="D7" s="21">
        <v>6</v>
      </c>
      <c r="E7" s="21">
        <v>7</v>
      </c>
      <c r="F7" s="21">
        <v>7</v>
      </c>
      <c r="G7" s="21">
        <v>7.5</v>
      </c>
      <c r="H7" s="21">
        <v>10</v>
      </c>
      <c r="I7" s="21">
        <v>9.5</v>
      </c>
      <c r="J7" s="21">
        <v>10</v>
      </c>
      <c r="K7" s="21">
        <v>9.5</v>
      </c>
      <c r="L7" s="21">
        <v>9.5</v>
      </c>
      <c r="M7" s="12">
        <f t="shared" si="0"/>
        <v>82.5</v>
      </c>
      <c r="N7" s="10">
        <f t="shared" si="1"/>
        <v>82.5</v>
      </c>
    </row>
    <row r="8" spans="1:14" ht="13.5" thickBot="1">
      <c r="A8" s="12">
        <v>4</v>
      </c>
      <c r="B8" s="6"/>
      <c r="C8" s="21">
        <v>5</v>
      </c>
      <c r="D8" s="21">
        <v>1</v>
      </c>
      <c r="E8" s="21">
        <v>6</v>
      </c>
      <c r="F8" s="21">
        <v>5.5</v>
      </c>
      <c r="G8" s="21">
        <v>5.5</v>
      </c>
      <c r="H8" s="22" t="s">
        <v>43</v>
      </c>
      <c r="I8" s="21">
        <v>8</v>
      </c>
      <c r="J8" s="21">
        <v>8.5</v>
      </c>
      <c r="K8" s="21">
        <v>4.5</v>
      </c>
      <c r="L8" s="21">
        <v>9</v>
      </c>
      <c r="M8" s="12">
        <f t="shared" si="0"/>
        <v>53</v>
      </c>
      <c r="N8" s="10">
        <f t="shared" si="1"/>
        <v>53</v>
      </c>
    </row>
    <row r="9" spans="1:14" ht="13.5" thickBot="1">
      <c r="A9" s="12">
        <v>5</v>
      </c>
      <c r="B9" s="6"/>
      <c r="C9" s="21">
        <v>6</v>
      </c>
      <c r="D9" s="21">
        <v>1</v>
      </c>
      <c r="E9" s="21">
        <v>10</v>
      </c>
      <c r="F9" s="21">
        <v>9.5</v>
      </c>
      <c r="G9" s="21">
        <v>9.5</v>
      </c>
      <c r="H9" s="21">
        <v>9.5</v>
      </c>
      <c r="I9" s="21">
        <v>9.5</v>
      </c>
      <c r="J9" s="21">
        <v>9.5</v>
      </c>
      <c r="K9" s="21">
        <v>9</v>
      </c>
      <c r="L9" s="21">
        <v>10</v>
      </c>
      <c r="M9" s="12">
        <f t="shared" si="0"/>
        <v>83.5</v>
      </c>
      <c r="N9" s="10">
        <f t="shared" si="1"/>
        <v>83.5</v>
      </c>
    </row>
    <row r="10" spans="1:14" ht="13.5" thickBot="1">
      <c r="A10" s="12">
        <v>6</v>
      </c>
      <c r="B10" s="6"/>
      <c r="C10" s="21">
        <v>3</v>
      </c>
      <c r="D10" s="21">
        <v>6</v>
      </c>
      <c r="E10" s="21">
        <v>7.5</v>
      </c>
      <c r="F10" s="21">
        <v>7</v>
      </c>
      <c r="G10" s="21">
        <v>7</v>
      </c>
      <c r="H10" s="21">
        <v>6.5</v>
      </c>
      <c r="I10" s="21">
        <v>9.5</v>
      </c>
      <c r="J10" s="21">
        <v>8.5</v>
      </c>
      <c r="K10" s="21">
        <v>9</v>
      </c>
      <c r="L10" s="21">
        <v>9</v>
      </c>
      <c r="M10" s="12">
        <f t="shared" si="0"/>
        <v>73</v>
      </c>
      <c r="N10" s="10">
        <f t="shared" si="1"/>
        <v>73</v>
      </c>
    </row>
    <row r="11" spans="1:14" ht="13.5" thickBot="1">
      <c r="A11" s="12">
        <v>7</v>
      </c>
      <c r="B11" s="6"/>
      <c r="C11" s="21">
        <v>4</v>
      </c>
      <c r="D11" s="21">
        <v>4</v>
      </c>
      <c r="E11" s="21">
        <v>5.5</v>
      </c>
      <c r="F11" s="21">
        <v>6.5</v>
      </c>
      <c r="G11" s="21">
        <v>9</v>
      </c>
      <c r="H11" s="21">
        <v>8.5</v>
      </c>
      <c r="I11" s="21">
        <v>8</v>
      </c>
      <c r="J11" s="21">
        <v>9</v>
      </c>
      <c r="K11" s="22" t="s">
        <v>43</v>
      </c>
      <c r="L11" s="21">
        <v>9</v>
      </c>
      <c r="M11" s="12">
        <f t="shared" si="0"/>
        <v>63.5</v>
      </c>
      <c r="N11" s="10">
        <f t="shared" si="1"/>
        <v>63.5</v>
      </c>
    </row>
    <row r="12" spans="1:14" ht="13.5" thickBot="1">
      <c r="A12" s="12">
        <v>8</v>
      </c>
      <c r="B12" s="6"/>
      <c r="C12" s="21">
        <v>4.5</v>
      </c>
      <c r="D12" s="21">
        <v>4</v>
      </c>
      <c r="E12" s="21">
        <v>6</v>
      </c>
      <c r="F12" s="21">
        <v>5</v>
      </c>
      <c r="G12" s="21">
        <v>8</v>
      </c>
      <c r="H12" s="21">
        <v>8.5</v>
      </c>
      <c r="I12" s="21">
        <v>8</v>
      </c>
      <c r="J12" s="21">
        <v>9</v>
      </c>
      <c r="K12" s="21">
        <v>8.5</v>
      </c>
      <c r="L12" s="21">
        <v>9.5</v>
      </c>
      <c r="M12" s="12">
        <f t="shared" si="0"/>
        <v>71</v>
      </c>
      <c r="N12" s="10">
        <f t="shared" si="1"/>
        <v>71</v>
      </c>
    </row>
    <row r="13" spans="1:14" ht="13.5" thickBot="1">
      <c r="A13" s="12">
        <v>9</v>
      </c>
      <c r="B13" s="6"/>
      <c r="C13" s="21">
        <v>5</v>
      </c>
      <c r="D13" s="21">
        <v>3</v>
      </c>
      <c r="E13" s="21">
        <v>5.5</v>
      </c>
      <c r="F13" s="21">
        <v>3.5</v>
      </c>
      <c r="G13" s="21">
        <v>7.5</v>
      </c>
      <c r="H13" s="21">
        <v>6.5</v>
      </c>
      <c r="I13" s="21">
        <v>9.5</v>
      </c>
      <c r="J13" s="21">
        <v>8</v>
      </c>
      <c r="K13" s="21">
        <v>7</v>
      </c>
      <c r="L13" s="21">
        <v>9.5</v>
      </c>
      <c r="M13" s="12">
        <f t="shared" si="0"/>
        <v>65</v>
      </c>
      <c r="N13" s="10">
        <f t="shared" si="1"/>
        <v>65</v>
      </c>
    </row>
    <row r="14" spans="1:14" ht="13.5" thickBot="1">
      <c r="A14" s="12">
        <v>10</v>
      </c>
      <c r="B14" s="6"/>
      <c r="C14" s="21">
        <v>4.5</v>
      </c>
      <c r="D14" s="21">
        <v>5</v>
      </c>
      <c r="E14" s="21">
        <v>6.5</v>
      </c>
      <c r="F14" s="21">
        <v>8</v>
      </c>
      <c r="G14" s="21">
        <v>7</v>
      </c>
      <c r="H14" s="21">
        <v>8.5</v>
      </c>
      <c r="I14" s="21">
        <v>8.5</v>
      </c>
      <c r="J14" s="21">
        <v>8.5</v>
      </c>
      <c r="K14" s="21">
        <v>8.5</v>
      </c>
      <c r="L14" s="21">
        <v>10</v>
      </c>
      <c r="M14" s="12">
        <f t="shared" si="0"/>
        <v>75</v>
      </c>
      <c r="N14" s="10">
        <f t="shared" si="1"/>
        <v>75</v>
      </c>
    </row>
    <row r="15" spans="1:14" ht="13.5" thickBot="1">
      <c r="A15" s="12">
        <v>11</v>
      </c>
      <c r="B15" s="6"/>
      <c r="C15" s="21">
        <v>5</v>
      </c>
      <c r="D15" s="21">
        <v>5</v>
      </c>
      <c r="E15" s="22" t="s">
        <v>43</v>
      </c>
      <c r="F15" s="21">
        <v>5.5</v>
      </c>
      <c r="G15" s="21">
        <v>8</v>
      </c>
      <c r="H15" s="21">
        <v>7.5</v>
      </c>
      <c r="I15" s="21">
        <v>7.5</v>
      </c>
      <c r="J15" s="21">
        <v>9</v>
      </c>
      <c r="K15" s="21">
        <v>9</v>
      </c>
      <c r="L15" s="21">
        <v>9.5</v>
      </c>
      <c r="M15" s="12">
        <f t="shared" si="0"/>
        <v>66</v>
      </c>
      <c r="N15" s="10">
        <f t="shared" si="1"/>
        <v>66</v>
      </c>
    </row>
    <row r="16" spans="1:14" ht="13.5" thickBot="1">
      <c r="A16" s="12">
        <v>12</v>
      </c>
      <c r="B16" s="6"/>
      <c r="C16" s="21">
        <v>6</v>
      </c>
      <c r="D16" s="21">
        <v>7</v>
      </c>
      <c r="E16" s="21">
        <v>8</v>
      </c>
      <c r="F16" s="21">
        <v>8.5</v>
      </c>
      <c r="G16" s="21">
        <v>6.5</v>
      </c>
      <c r="H16" s="21">
        <v>10</v>
      </c>
      <c r="I16" s="21">
        <v>7.5</v>
      </c>
      <c r="J16" s="21">
        <v>9</v>
      </c>
      <c r="K16" s="21">
        <v>8</v>
      </c>
      <c r="L16" s="21">
        <v>10</v>
      </c>
      <c r="M16" s="12">
        <f>SUM(C16:L16)</f>
        <v>80.5</v>
      </c>
      <c r="N16" s="10">
        <f t="shared" si="1"/>
        <v>80.5</v>
      </c>
    </row>
    <row r="17" spans="1:14" ht="13.5" thickBot="1">
      <c r="A17" s="12">
        <v>13</v>
      </c>
      <c r="B17" s="6"/>
      <c r="C17" s="21">
        <v>1.5</v>
      </c>
      <c r="D17" s="21">
        <v>2.5</v>
      </c>
      <c r="E17" s="21">
        <v>8.5</v>
      </c>
      <c r="F17" s="21">
        <v>6</v>
      </c>
      <c r="G17" s="21">
        <v>10</v>
      </c>
      <c r="H17" s="21">
        <v>8.5</v>
      </c>
      <c r="I17" s="21">
        <v>9.5</v>
      </c>
      <c r="J17" s="21">
        <v>8.5</v>
      </c>
      <c r="K17" s="21">
        <v>8</v>
      </c>
      <c r="L17" s="21">
        <v>10</v>
      </c>
      <c r="M17" s="12">
        <f t="shared" si="0"/>
        <v>73</v>
      </c>
      <c r="N17" s="10">
        <f t="shared" si="1"/>
        <v>73</v>
      </c>
    </row>
    <row r="18" spans="1:14" ht="13.5" thickBot="1">
      <c r="A18" s="12">
        <v>14</v>
      </c>
      <c r="B18" s="6"/>
      <c r="C18" s="21">
        <v>5.5</v>
      </c>
      <c r="D18" s="21">
        <v>9</v>
      </c>
      <c r="E18" s="21">
        <v>10</v>
      </c>
      <c r="F18" s="21">
        <v>7.5</v>
      </c>
      <c r="G18" s="21">
        <v>6</v>
      </c>
      <c r="H18" s="21">
        <v>9</v>
      </c>
      <c r="I18" s="21">
        <v>10</v>
      </c>
      <c r="J18" s="21">
        <v>10</v>
      </c>
      <c r="K18" s="21">
        <v>9</v>
      </c>
      <c r="L18" s="21">
        <v>10</v>
      </c>
      <c r="M18" s="12">
        <f t="shared" si="0"/>
        <v>86</v>
      </c>
      <c r="N18" s="10">
        <f t="shared" si="1"/>
        <v>86</v>
      </c>
    </row>
    <row r="19" spans="1:14" ht="13.5" thickBot="1">
      <c r="A19" s="12">
        <v>15</v>
      </c>
      <c r="B19" s="6"/>
      <c r="C19" s="21">
        <v>5</v>
      </c>
      <c r="D19" s="21">
        <v>2</v>
      </c>
      <c r="E19" s="21">
        <v>7</v>
      </c>
      <c r="F19" s="21">
        <v>8</v>
      </c>
      <c r="G19" s="21">
        <v>9.5</v>
      </c>
      <c r="H19" s="21">
        <v>8</v>
      </c>
      <c r="I19" s="21">
        <v>9.5</v>
      </c>
      <c r="J19" s="21">
        <v>9</v>
      </c>
      <c r="K19" s="21">
        <v>7.5</v>
      </c>
      <c r="L19" s="21">
        <v>9.5</v>
      </c>
      <c r="M19" s="12">
        <f t="shared" si="0"/>
        <v>75</v>
      </c>
      <c r="N19" s="10">
        <f t="shared" si="1"/>
        <v>75</v>
      </c>
    </row>
    <row r="20" spans="1:14" ht="13.5" thickBot="1">
      <c r="A20" s="12">
        <v>16</v>
      </c>
      <c r="B20" s="6"/>
      <c r="C20" s="21">
        <v>8.5</v>
      </c>
      <c r="D20" s="21">
        <v>8</v>
      </c>
      <c r="E20" s="21">
        <v>8</v>
      </c>
      <c r="F20" s="21">
        <v>8</v>
      </c>
      <c r="G20" s="21">
        <v>6</v>
      </c>
      <c r="H20" s="21">
        <v>8.5</v>
      </c>
      <c r="I20" s="21">
        <v>9</v>
      </c>
      <c r="J20" s="21">
        <v>0</v>
      </c>
      <c r="K20" s="21">
        <v>9</v>
      </c>
      <c r="L20" s="21">
        <v>9</v>
      </c>
      <c r="M20" s="12">
        <f t="shared" si="0"/>
        <v>74</v>
      </c>
      <c r="N20" s="10">
        <f t="shared" si="1"/>
        <v>74</v>
      </c>
    </row>
    <row r="21" spans="1:14" ht="12.75">
      <c r="A21" s="9" t="s">
        <v>1</v>
      </c>
      <c r="B21" s="10"/>
      <c r="C21" s="10">
        <f aca="true" t="shared" si="2" ref="C21:N21">AVERAGE(C5:C20)</f>
        <v>5.09375</v>
      </c>
      <c r="D21" s="10">
        <f t="shared" si="2"/>
        <v>4.3125</v>
      </c>
      <c r="E21" s="10">
        <f t="shared" si="2"/>
        <v>7.5</v>
      </c>
      <c r="F21" s="10">
        <f t="shared" si="2"/>
        <v>6.90625</v>
      </c>
      <c r="G21" s="10">
        <f t="shared" si="2"/>
        <v>7.65625</v>
      </c>
      <c r="H21" s="10">
        <f t="shared" si="2"/>
        <v>8.033333333333333</v>
      </c>
      <c r="I21" s="10">
        <f t="shared" si="2"/>
        <v>8.90625</v>
      </c>
      <c r="J21" s="10">
        <f t="shared" si="2"/>
        <v>8.4375</v>
      </c>
      <c r="K21" s="10">
        <f t="shared" si="2"/>
        <v>8.166666666666666</v>
      </c>
      <c r="L21" s="10">
        <f t="shared" si="2"/>
        <v>8.96875</v>
      </c>
      <c r="M21" s="10">
        <f t="shared" si="2"/>
        <v>72.5</v>
      </c>
      <c r="N21" s="10">
        <f t="shared" si="2"/>
        <v>72.5</v>
      </c>
    </row>
    <row r="22" spans="1:14" ht="12.75">
      <c r="A22" s="9" t="s">
        <v>0</v>
      </c>
      <c r="B22" s="10"/>
      <c r="C22" s="10">
        <f aca="true" t="shared" si="3" ref="C22:N22">STDEV(C4:C20)</f>
        <v>1.6343059329124832</v>
      </c>
      <c r="D22" s="10">
        <f t="shared" si="3"/>
        <v>2.3720957474971613</v>
      </c>
      <c r="E22" s="10">
        <f t="shared" si="3"/>
        <v>1.5569066553051063</v>
      </c>
      <c r="F22" s="10">
        <f t="shared" si="3"/>
        <v>1.7208710174860662</v>
      </c>
      <c r="G22" s="10">
        <f t="shared" si="3"/>
        <v>1.3753341839884072</v>
      </c>
      <c r="H22" s="10">
        <f t="shared" si="3"/>
        <v>1.4197270864500684</v>
      </c>
      <c r="I22" s="10">
        <f t="shared" si="3"/>
        <v>0.833578395339313</v>
      </c>
      <c r="J22" s="10">
        <f t="shared" si="3"/>
        <v>2.340107463595735</v>
      </c>
      <c r="K22" s="10">
        <f t="shared" si="3"/>
        <v>1.5299101280794243</v>
      </c>
      <c r="L22" s="10">
        <f t="shared" si="3"/>
        <v>2.5437350953458413</v>
      </c>
      <c r="M22" s="10">
        <f t="shared" si="3"/>
        <v>9.662642840686324</v>
      </c>
      <c r="N22" s="10">
        <f t="shared" si="3"/>
        <v>9.662642840686324</v>
      </c>
    </row>
  </sheetData>
  <mergeCells count="3">
    <mergeCell ref="A1:B1"/>
    <mergeCell ref="C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K20" sqref="K20"/>
    </sheetView>
  </sheetViews>
  <sheetFormatPr defaultColWidth="9.140625" defaultRowHeight="12.75"/>
  <cols>
    <col min="1" max="1" width="9.140625" style="1" customWidth="1"/>
    <col min="2" max="10" width="6.421875" style="1" customWidth="1"/>
    <col min="11" max="11" width="11.28125" style="0" customWidth="1"/>
    <col min="12" max="12" width="10.57421875" style="3" customWidth="1"/>
  </cols>
  <sheetData>
    <row r="1" spans="1:10" ht="18">
      <c r="A1" s="40">
        <v>165</v>
      </c>
      <c r="B1" s="41"/>
      <c r="C1" s="42" t="s">
        <v>45</v>
      </c>
      <c r="D1" s="41"/>
      <c r="E1" s="41"/>
      <c r="F1" s="41"/>
      <c r="G1" s="41"/>
      <c r="H1" s="43" t="s">
        <v>46</v>
      </c>
      <c r="I1" s="44"/>
      <c r="J1" s="44"/>
    </row>
    <row r="4" spans="1:13" ht="13.5" thickBot="1">
      <c r="A4" s="12"/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13</v>
      </c>
      <c r="L4" s="10" t="s">
        <v>20</v>
      </c>
      <c r="M4" s="13"/>
    </row>
    <row r="5" spans="1:19" ht="13.5" thickBot="1">
      <c r="A5" s="12">
        <v>1</v>
      </c>
      <c r="B5" s="23">
        <v>0</v>
      </c>
      <c r="C5" s="23">
        <v>10</v>
      </c>
      <c r="D5" s="23">
        <v>2</v>
      </c>
      <c r="E5" s="23">
        <v>6.5</v>
      </c>
      <c r="F5" s="23">
        <v>5</v>
      </c>
      <c r="G5" s="23">
        <v>3.5</v>
      </c>
      <c r="H5" s="23">
        <v>0</v>
      </c>
      <c r="I5" s="23">
        <v>10</v>
      </c>
      <c r="J5" s="23">
        <v>3</v>
      </c>
      <c r="K5" s="12">
        <f>SUM(B5:J5)</f>
        <v>40</v>
      </c>
      <c r="L5" s="10">
        <f>K5*50/90</f>
        <v>22.22222222222222</v>
      </c>
      <c r="S5" s="13"/>
    </row>
    <row r="6" spans="1:12" ht="13.5" thickBot="1">
      <c r="A6" s="12">
        <v>2</v>
      </c>
      <c r="B6" s="23">
        <v>8</v>
      </c>
      <c r="C6" s="23">
        <v>4</v>
      </c>
      <c r="D6" s="23">
        <v>1</v>
      </c>
      <c r="E6" s="23">
        <v>5</v>
      </c>
      <c r="F6" s="23">
        <v>3</v>
      </c>
      <c r="G6" s="23">
        <v>1</v>
      </c>
      <c r="H6" s="23">
        <v>0</v>
      </c>
      <c r="I6" s="23">
        <v>2</v>
      </c>
      <c r="J6" s="24" t="s">
        <v>43</v>
      </c>
      <c r="K6" s="12">
        <f>SUM(B6:J6)</f>
        <v>24</v>
      </c>
      <c r="L6" s="10">
        <f aca="true" t="shared" si="0" ref="L6:L20">K6*50/90</f>
        <v>13.333333333333334</v>
      </c>
    </row>
    <row r="7" spans="1:12" ht="13.5" thickBot="1">
      <c r="A7" s="12">
        <v>3</v>
      </c>
      <c r="B7" s="23">
        <v>7</v>
      </c>
      <c r="C7" s="23">
        <v>9</v>
      </c>
      <c r="D7" s="23">
        <v>10</v>
      </c>
      <c r="E7" s="23">
        <v>2.5</v>
      </c>
      <c r="F7" s="23">
        <v>4</v>
      </c>
      <c r="G7" s="23">
        <v>3</v>
      </c>
      <c r="H7" s="23">
        <v>0</v>
      </c>
      <c r="I7" s="23">
        <v>10</v>
      </c>
      <c r="J7" s="23">
        <v>10</v>
      </c>
      <c r="K7" s="12">
        <f aca="true" t="shared" si="1" ref="K7:K19">SUM(B7:J7)</f>
        <v>55.5</v>
      </c>
      <c r="L7" s="10">
        <f t="shared" si="0"/>
        <v>30.833333333333332</v>
      </c>
    </row>
    <row r="8" spans="1:12" ht="13.5" thickBot="1">
      <c r="A8" s="12">
        <v>4</v>
      </c>
      <c r="B8" s="23">
        <v>7</v>
      </c>
      <c r="C8" s="23">
        <v>4</v>
      </c>
      <c r="D8" s="23">
        <v>0</v>
      </c>
      <c r="E8" s="23">
        <v>4</v>
      </c>
      <c r="F8" s="24" t="s">
        <v>43</v>
      </c>
      <c r="G8" s="23">
        <v>0</v>
      </c>
      <c r="H8" s="23">
        <v>0</v>
      </c>
      <c r="I8" s="23">
        <v>2</v>
      </c>
      <c r="J8" s="23">
        <v>5</v>
      </c>
      <c r="K8" s="12">
        <f t="shared" si="1"/>
        <v>22</v>
      </c>
      <c r="L8" s="10">
        <f t="shared" si="0"/>
        <v>12.222222222222221</v>
      </c>
    </row>
    <row r="9" spans="1:12" ht="13.5" thickBot="1">
      <c r="A9" s="12">
        <v>5</v>
      </c>
      <c r="B9" s="23">
        <v>7</v>
      </c>
      <c r="C9" s="23">
        <v>7</v>
      </c>
      <c r="D9" s="23">
        <v>5</v>
      </c>
      <c r="E9" s="23">
        <v>7.5</v>
      </c>
      <c r="F9" s="23">
        <v>10</v>
      </c>
      <c r="G9" s="23">
        <v>8</v>
      </c>
      <c r="H9" s="23">
        <v>0</v>
      </c>
      <c r="I9" s="23">
        <v>6</v>
      </c>
      <c r="J9" s="23">
        <v>4</v>
      </c>
      <c r="K9" s="12">
        <f t="shared" si="1"/>
        <v>54.5</v>
      </c>
      <c r="L9" s="10">
        <f t="shared" si="0"/>
        <v>30.27777777777778</v>
      </c>
    </row>
    <row r="10" spans="1:12" ht="13.5" thickBot="1">
      <c r="A10" s="12">
        <v>6</v>
      </c>
      <c r="B10" s="23">
        <v>6</v>
      </c>
      <c r="C10" s="23">
        <v>10</v>
      </c>
      <c r="D10" s="23">
        <v>0</v>
      </c>
      <c r="E10" s="23">
        <v>3</v>
      </c>
      <c r="F10" s="23">
        <v>8</v>
      </c>
      <c r="G10" s="23">
        <v>2</v>
      </c>
      <c r="H10" s="23">
        <v>0</v>
      </c>
      <c r="I10" s="23">
        <v>10</v>
      </c>
      <c r="J10" s="23">
        <v>3</v>
      </c>
      <c r="K10" s="12">
        <f t="shared" si="1"/>
        <v>42</v>
      </c>
      <c r="L10" s="10">
        <f t="shared" si="0"/>
        <v>23.333333333333332</v>
      </c>
    </row>
    <row r="11" spans="1:12" ht="13.5" thickBot="1">
      <c r="A11" s="12">
        <v>7</v>
      </c>
      <c r="B11" s="23">
        <v>0</v>
      </c>
      <c r="C11" s="23">
        <v>8</v>
      </c>
      <c r="D11" s="25">
        <v>0</v>
      </c>
      <c r="E11" s="23">
        <v>1</v>
      </c>
      <c r="F11" s="23">
        <v>0</v>
      </c>
      <c r="G11" s="23">
        <v>3</v>
      </c>
      <c r="H11" s="23">
        <v>0</v>
      </c>
      <c r="I11" s="26" t="s">
        <v>43</v>
      </c>
      <c r="J11" s="23">
        <v>1</v>
      </c>
      <c r="K11" s="12">
        <f t="shared" si="1"/>
        <v>13</v>
      </c>
      <c r="L11" s="10">
        <f t="shared" si="0"/>
        <v>7.222222222222222</v>
      </c>
    </row>
    <row r="12" spans="1:12" ht="13.5" thickBot="1">
      <c r="A12" s="12">
        <v>8</v>
      </c>
      <c r="B12" s="23">
        <v>0</v>
      </c>
      <c r="C12" s="23">
        <v>10</v>
      </c>
      <c r="D12" s="23">
        <v>2</v>
      </c>
      <c r="E12" s="23">
        <v>8</v>
      </c>
      <c r="F12" s="23">
        <v>10</v>
      </c>
      <c r="G12" s="23">
        <v>6</v>
      </c>
      <c r="H12" s="23">
        <v>0</v>
      </c>
      <c r="I12" s="23">
        <v>9.5</v>
      </c>
      <c r="J12" s="23">
        <v>10</v>
      </c>
      <c r="K12" s="12">
        <f t="shared" si="1"/>
        <v>55.5</v>
      </c>
      <c r="L12" s="10">
        <f t="shared" si="0"/>
        <v>30.833333333333332</v>
      </c>
    </row>
    <row r="13" spans="1:12" ht="13.5" thickBot="1">
      <c r="A13" s="12">
        <v>9</v>
      </c>
      <c r="B13" s="23">
        <v>6</v>
      </c>
      <c r="C13" s="23">
        <v>8</v>
      </c>
      <c r="D13" s="23">
        <v>10</v>
      </c>
      <c r="E13" s="23">
        <v>3</v>
      </c>
      <c r="F13" s="23">
        <v>1</v>
      </c>
      <c r="G13" s="23">
        <v>2</v>
      </c>
      <c r="H13" s="23">
        <v>0</v>
      </c>
      <c r="I13" s="23">
        <v>9</v>
      </c>
      <c r="J13" s="23">
        <v>7</v>
      </c>
      <c r="K13" s="12">
        <f t="shared" si="1"/>
        <v>46</v>
      </c>
      <c r="L13" s="10">
        <f t="shared" si="0"/>
        <v>25.555555555555557</v>
      </c>
    </row>
    <row r="14" spans="1:12" ht="13.5" thickBot="1">
      <c r="A14" s="12">
        <v>10</v>
      </c>
      <c r="B14" s="23">
        <v>5</v>
      </c>
      <c r="C14" s="23">
        <v>0</v>
      </c>
      <c r="D14" s="23">
        <v>1</v>
      </c>
      <c r="E14" s="23">
        <v>5</v>
      </c>
      <c r="F14" s="23">
        <v>7</v>
      </c>
      <c r="G14" s="23">
        <v>4</v>
      </c>
      <c r="H14" s="23">
        <v>0</v>
      </c>
      <c r="I14" s="23">
        <v>4</v>
      </c>
      <c r="J14" s="23">
        <v>4</v>
      </c>
      <c r="K14" s="12">
        <f t="shared" si="1"/>
        <v>30</v>
      </c>
      <c r="L14" s="10">
        <f t="shared" si="0"/>
        <v>16.666666666666668</v>
      </c>
    </row>
    <row r="15" spans="1:12" ht="13.5" thickBot="1">
      <c r="A15" s="12">
        <v>11</v>
      </c>
      <c r="B15" s="23">
        <v>7</v>
      </c>
      <c r="C15" s="24" t="s">
        <v>43</v>
      </c>
      <c r="D15" s="23">
        <v>0</v>
      </c>
      <c r="E15" s="23">
        <v>7</v>
      </c>
      <c r="F15" s="23">
        <v>2</v>
      </c>
      <c r="G15" s="23">
        <v>6</v>
      </c>
      <c r="H15" s="23">
        <v>0</v>
      </c>
      <c r="I15" s="23">
        <v>5</v>
      </c>
      <c r="J15" s="23">
        <v>0</v>
      </c>
      <c r="K15" s="12">
        <f t="shared" si="1"/>
        <v>27</v>
      </c>
      <c r="L15" s="10">
        <f t="shared" si="0"/>
        <v>15</v>
      </c>
    </row>
    <row r="16" spans="1:12" ht="13.5" thickBot="1">
      <c r="A16" s="12">
        <v>12</v>
      </c>
      <c r="B16" s="23">
        <v>1</v>
      </c>
      <c r="C16" s="23">
        <v>0</v>
      </c>
      <c r="D16" s="23">
        <v>5</v>
      </c>
      <c r="E16" s="23">
        <v>8</v>
      </c>
      <c r="F16" s="23">
        <v>3</v>
      </c>
      <c r="G16" s="23">
        <v>7</v>
      </c>
      <c r="H16" s="23">
        <v>0</v>
      </c>
      <c r="I16" s="23">
        <v>0</v>
      </c>
      <c r="J16" s="23">
        <v>2</v>
      </c>
      <c r="K16" s="12">
        <f t="shared" si="1"/>
        <v>26</v>
      </c>
      <c r="L16" s="10">
        <f t="shared" si="0"/>
        <v>14.444444444444445</v>
      </c>
    </row>
    <row r="17" spans="1:12" ht="13.5" thickBot="1">
      <c r="A17" s="12">
        <v>13</v>
      </c>
      <c r="B17" s="23">
        <v>7</v>
      </c>
      <c r="C17" s="27">
        <v>4</v>
      </c>
      <c r="D17" s="23">
        <v>0</v>
      </c>
      <c r="E17" s="23">
        <v>3</v>
      </c>
      <c r="F17" s="23">
        <v>1</v>
      </c>
      <c r="G17" s="23">
        <v>2</v>
      </c>
      <c r="H17" s="23">
        <v>0</v>
      </c>
      <c r="I17" s="23">
        <v>3</v>
      </c>
      <c r="J17" s="23">
        <v>0</v>
      </c>
      <c r="K17" s="12">
        <f t="shared" si="1"/>
        <v>20</v>
      </c>
      <c r="L17" s="10">
        <f t="shared" si="0"/>
        <v>11.11111111111111</v>
      </c>
    </row>
    <row r="18" spans="1:12" ht="13.5" thickBot="1">
      <c r="A18" s="12">
        <v>14</v>
      </c>
      <c r="B18" s="23">
        <v>6.5</v>
      </c>
      <c r="C18" s="23">
        <v>10</v>
      </c>
      <c r="D18" s="23">
        <v>3</v>
      </c>
      <c r="E18" s="23">
        <v>6</v>
      </c>
      <c r="F18" s="23">
        <v>9.5</v>
      </c>
      <c r="G18" s="23">
        <v>3</v>
      </c>
      <c r="H18" s="23">
        <v>0</v>
      </c>
      <c r="I18" s="23">
        <v>4</v>
      </c>
      <c r="J18" s="23">
        <v>5</v>
      </c>
      <c r="K18" s="12">
        <f t="shared" si="1"/>
        <v>47</v>
      </c>
      <c r="L18" s="10">
        <f t="shared" si="0"/>
        <v>26.11111111111111</v>
      </c>
    </row>
    <row r="19" spans="1:12" ht="13.5" thickBot="1">
      <c r="A19" s="12">
        <v>15</v>
      </c>
      <c r="B19" s="23">
        <v>8</v>
      </c>
      <c r="C19" s="23">
        <v>7</v>
      </c>
      <c r="D19" s="23">
        <v>1</v>
      </c>
      <c r="E19" s="23">
        <v>7.5</v>
      </c>
      <c r="F19" s="23">
        <v>8.5</v>
      </c>
      <c r="G19" s="23">
        <v>3</v>
      </c>
      <c r="H19" s="23">
        <v>0</v>
      </c>
      <c r="I19" s="23">
        <v>7</v>
      </c>
      <c r="J19" s="23">
        <v>1</v>
      </c>
      <c r="K19" s="12">
        <f t="shared" si="1"/>
        <v>43</v>
      </c>
      <c r="L19" s="10">
        <f t="shared" si="0"/>
        <v>23.88888888888889</v>
      </c>
    </row>
    <row r="20" spans="1:12" ht="13.5" thickBot="1">
      <c r="A20" s="12">
        <v>16</v>
      </c>
      <c r="B20" s="28" t="s">
        <v>44</v>
      </c>
      <c r="C20" s="23">
        <v>10</v>
      </c>
      <c r="D20" s="23">
        <v>5</v>
      </c>
      <c r="E20" s="23">
        <v>9</v>
      </c>
      <c r="F20" s="23">
        <v>10</v>
      </c>
      <c r="G20" s="23">
        <v>10</v>
      </c>
      <c r="H20" s="23">
        <v>0</v>
      </c>
      <c r="I20" s="23">
        <v>10</v>
      </c>
      <c r="J20" s="23">
        <v>1</v>
      </c>
      <c r="K20" s="12">
        <f>SUM(B20:J20)</f>
        <v>55</v>
      </c>
      <c r="L20" s="10">
        <f t="shared" si="0"/>
        <v>30.555555555555557</v>
      </c>
    </row>
    <row r="21" spans="1:12" ht="12.75">
      <c r="A21" s="12" t="s">
        <v>11</v>
      </c>
      <c r="B21" s="10">
        <f aca="true" t="shared" si="2" ref="B21:L21">AVERAGE(B5:B20)</f>
        <v>5.033333333333333</v>
      </c>
      <c r="C21" s="10">
        <f t="shared" si="2"/>
        <v>6.733333333333333</v>
      </c>
      <c r="D21" s="10">
        <f t="shared" si="2"/>
        <v>2.8125</v>
      </c>
      <c r="E21" s="10">
        <f t="shared" si="2"/>
        <v>5.375</v>
      </c>
      <c r="F21" s="10">
        <f t="shared" si="2"/>
        <v>5.466666666666667</v>
      </c>
      <c r="G21" s="10">
        <f t="shared" si="2"/>
        <v>3.96875</v>
      </c>
      <c r="H21" s="10">
        <f t="shared" si="2"/>
        <v>0</v>
      </c>
      <c r="I21" s="10">
        <f t="shared" si="2"/>
        <v>6.1</v>
      </c>
      <c r="J21" s="10">
        <f t="shared" si="2"/>
        <v>3.7333333333333334</v>
      </c>
      <c r="K21" s="10">
        <f t="shared" si="2"/>
        <v>37.53125</v>
      </c>
      <c r="L21" s="10">
        <f t="shared" si="2"/>
        <v>20.850694444444446</v>
      </c>
    </row>
    <row r="22" spans="1:12" ht="12.75">
      <c r="A22" s="12" t="s">
        <v>12</v>
      </c>
      <c r="B22" s="10">
        <f aca="true" t="shared" si="3" ref="B22:L22">STDEV(B5:B20)</f>
        <v>3.0849095070466275</v>
      </c>
      <c r="C22" s="10">
        <f t="shared" si="3"/>
        <v>3.534860406754147</v>
      </c>
      <c r="D22" s="10">
        <f t="shared" si="3"/>
        <v>3.3509948771471834</v>
      </c>
      <c r="E22" s="10">
        <f t="shared" si="3"/>
        <v>2.404856198057034</v>
      </c>
      <c r="F22" s="10">
        <f t="shared" si="3"/>
        <v>3.7055299730203752</v>
      </c>
      <c r="G22" s="10">
        <f t="shared" si="3"/>
        <v>2.7108962232688536</v>
      </c>
      <c r="H22" s="10">
        <f t="shared" si="3"/>
        <v>0</v>
      </c>
      <c r="I22" s="10">
        <f t="shared" si="3"/>
        <v>3.5061171034147085</v>
      </c>
      <c r="J22" s="10">
        <f t="shared" si="3"/>
        <v>3.2396354880199247</v>
      </c>
      <c r="K22" s="10">
        <f t="shared" si="3"/>
        <v>14.353244406753477</v>
      </c>
      <c r="L22" s="10">
        <f t="shared" si="3"/>
        <v>7.974024670418593</v>
      </c>
    </row>
  </sheetData>
  <mergeCells count="3">
    <mergeCell ref="A1:B1"/>
    <mergeCell ref="C1:G1"/>
    <mergeCell ref="H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J6" sqref="J6"/>
    </sheetView>
  </sheetViews>
  <sheetFormatPr defaultColWidth="9.140625" defaultRowHeight="12.75"/>
  <cols>
    <col min="1" max="1" width="8.140625" style="0" customWidth="1"/>
    <col min="3" max="3" width="3.8515625" style="0" customWidth="1"/>
    <col min="4" max="6" width="12.421875" style="1" customWidth="1"/>
    <col min="7" max="7" width="12.421875" style="4" customWidth="1"/>
    <col min="8" max="8" width="12.421875" style="1" customWidth="1"/>
    <col min="9" max="11" width="11.28125" style="0" customWidth="1"/>
    <col min="12" max="12" width="4.57421875" style="0" customWidth="1"/>
    <col min="13" max="13" width="14.00390625" style="0" customWidth="1"/>
    <col min="14" max="15" width="10.7109375" style="0" customWidth="1"/>
  </cols>
  <sheetData>
    <row r="1" spans="1:10" ht="18">
      <c r="A1" s="40">
        <v>165</v>
      </c>
      <c r="B1" s="41"/>
      <c r="C1" s="42" t="s">
        <v>45</v>
      </c>
      <c r="D1" s="41"/>
      <c r="E1" s="41"/>
      <c r="F1" s="41"/>
      <c r="G1" s="41"/>
      <c r="H1" s="43" t="s">
        <v>46</v>
      </c>
      <c r="I1" s="44"/>
      <c r="J1" s="44"/>
    </row>
    <row r="2" spans="2:3" ht="12.75">
      <c r="B2" s="1"/>
      <c r="C2" s="1"/>
    </row>
    <row r="3" spans="2:3" ht="12.75">
      <c r="B3" s="1"/>
      <c r="C3" s="1"/>
    </row>
    <row r="4" spans="1:15" ht="18.75" thickBot="1">
      <c r="A4" s="12" t="s">
        <v>17</v>
      </c>
      <c r="B4" s="12" t="s">
        <v>19</v>
      </c>
      <c r="C4" s="12" t="s">
        <v>18</v>
      </c>
      <c r="D4" s="10" t="s">
        <v>14</v>
      </c>
      <c r="E4" s="10" t="s">
        <v>20</v>
      </c>
      <c r="F4" s="12" t="s">
        <v>21</v>
      </c>
      <c r="G4" s="11" t="s">
        <v>16</v>
      </c>
      <c r="H4" s="12" t="s">
        <v>15</v>
      </c>
      <c r="L4" s="29"/>
      <c r="M4" s="30" t="s">
        <v>19</v>
      </c>
      <c r="N4" s="30" t="s">
        <v>47</v>
      </c>
      <c r="O4" s="30" t="s">
        <v>50</v>
      </c>
    </row>
    <row r="5" spans="1:15" ht="19.5" thickBot="1">
      <c r="A5" s="12">
        <v>1</v>
      </c>
      <c r="B5" s="15" t="s">
        <v>26</v>
      </c>
      <c r="C5" s="5"/>
      <c r="D5" s="7">
        <f>LR!N5</f>
        <v>82.5</v>
      </c>
      <c r="E5" s="7">
        <f>Quizzes!L5</f>
        <v>22.22222222222222</v>
      </c>
      <c r="F5" s="7">
        <f>O5*50/17</f>
        <v>32.35294117647059</v>
      </c>
      <c r="G5" s="8">
        <f>F5+E5+D5+C5</f>
        <v>137.0751633986928</v>
      </c>
      <c r="H5" s="8">
        <f>G5+20.34</f>
        <v>157.4151633986928</v>
      </c>
      <c r="I5" t="e">
        <f>B5-200000</f>
        <v>#VALUE!</v>
      </c>
      <c r="J5" s="1" t="e">
        <f>CONCATENATE(200,I5,0)</f>
        <v>#VALUE!</v>
      </c>
      <c r="K5" s="1" t="e">
        <f>M5-J5</f>
        <v>#VALUE!</v>
      </c>
      <c r="L5" s="29">
        <v>1</v>
      </c>
      <c r="M5" s="31">
        <v>200718170</v>
      </c>
      <c r="N5" s="32" t="s">
        <v>48</v>
      </c>
      <c r="O5" s="31">
        <v>11</v>
      </c>
    </row>
    <row r="6" spans="1:15" ht="19.5" thickBot="1">
      <c r="A6" s="12">
        <v>2</v>
      </c>
      <c r="B6" s="15">
        <v>272131</v>
      </c>
      <c r="C6" s="5"/>
      <c r="D6" s="7">
        <f>LR!N6</f>
        <v>56.5</v>
      </c>
      <c r="E6" s="7">
        <f>Quizzes!L6</f>
        <v>13.333333333333334</v>
      </c>
      <c r="F6" s="7">
        <f aca="true" t="shared" si="0" ref="F6:F20">O6*50/17</f>
        <v>11.764705882352942</v>
      </c>
      <c r="G6" s="8">
        <f aca="true" t="shared" si="1" ref="G6:G20">F6+E6+D6+C6</f>
        <v>81.59803921568627</v>
      </c>
      <c r="H6" s="8">
        <f aca="true" t="shared" si="2" ref="H6:H20">G6+20.34</f>
        <v>101.93803921568627</v>
      </c>
      <c r="I6">
        <f aca="true" t="shared" si="3" ref="I6:I20">B6-200000</f>
        <v>72131</v>
      </c>
      <c r="J6" s="1" t="str">
        <f aca="true" t="shared" si="4" ref="J6:J20">CONCATENATE(200,I6,0)</f>
        <v>200721310</v>
      </c>
      <c r="K6" s="1">
        <f aca="true" t="shared" si="5" ref="K6:K20">M6-J6</f>
        <v>0</v>
      </c>
      <c r="L6" s="29">
        <v>2</v>
      </c>
      <c r="M6" s="31">
        <v>200721310</v>
      </c>
      <c r="N6" s="32" t="s">
        <v>48</v>
      </c>
      <c r="O6" s="31">
        <v>4</v>
      </c>
    </row>
    <row r="7" spans="1:15" ht="19.5" thickBot="1">
      <c r="A7" s="12">
        <v>3</v>
      </c>
      <c r="B7" s="15">
        <v>276503</v>
      </c>
      <c r="C7" s="5"/>
      <c r="D7" s="7">
        <f>LR!N7</f>
        <v>82.5</v>
      </c>
      <c r="E7" s="7">
        <f>Quizzes!L7</f>
        <v>30.833333333333332</v>
      </c>
      <c r="F7" s="7">
        <f t="shared" si="0"/>
        <v>44.11764705882353</v>
      </c>
      <c r="G7" s="8">
        <f t="shared" si="1"/>
        <v>157.45098039215685</v>
      </c>
      <c r="H7" s="8">
        <f t="shared" si="2"/>
        <v>177.79098039215685</v>
      </c>
      <c r="I7">
        <f t="shared" si="3"/>
        <v>76503</v>
      </c>
      <c r="J7" s="1" t="str">
        <f t="shared" si="4"/>
        <v>200765030</v>
      </c>
      <c r="K7" s="1">
        <f t="shared" si="5"/>
        <v>0</v>
      </c>
      <c r="L7" s="29">
        <v>3</v>
      </c>
      <c r="M7" s="31">
        <v>200765030</v>
      </c>
      <c r="N7" s="32" t="s">
        <v>48</v>
      </c>
      <c r="O7" s="31">
        <v>15</v>
      </c>
    </row>
    <row r="8" spans="1:15" ht="19.5" thickBot="1">
      <c r="A8" s="12">
        <v>4</v>
      </c>
      <c r="B8" s="15">
        <v>277973</v>
      </c>
      <c r="C8" s="5"/>
      <c r="D8" s="7">
        <f>LR!N8</f>
        <v>53</v>
      </c>
      <c r="E8" s="7">
        <f>Quizzes!L8</f>
        <v>12.222222222222221</v>
      </c>
      <c r="F8" s="7">
        <f t="shared" si="0"/>
        <v>11.764705882352942</v>
      </c>
      <c r="G8" s="8">
        <f t="shared" si="1"/>
        <v>76.98692810457516</v>
      </c>
      <c r="H8" s="8">
        <f t="shared" si="2"/>
        <v>97.32692810457516</v>
      </c>
      <c r="I8">
        <f t="shared" si="3"/>
        <v>77973</v>
      </c>
      <c r="J8" s="1" t="str">
        <f t="shared" si="4"/>
        <v>200779730</v>
      </c>
      <c r="K8" s="1">
        <f t="shared" si="5"/>
        <v>0</v>
      </c>
      <c r="L8" s="29">
        <v>4</v>
      </c>
      <c r="M8" s="31">
        <v>200779730</v>
      </c>
      <c r="N8" s="32" t="s">
        <v>48</v>
      </c>
      <c r="O8" s="31">
        <v>4</v>
      </c>
    </row>
    <row r="9" spans="1:15" ht="19.5" thickBot="1">
      <c r="A9" s="12">
        <v>5</v>
      </c>
      <c r="B9" s="15">
        <v>280934</v>
      </c>
      <c r="C9" s="5"/>
      <c r="D9" s="7">
        <f>LR!N9</f>
        <v>83.5</v>
      </c>
      <c r="E9" s="7">
        <f>Quizzes!L9</f>
        <v>30.27777777777778</v>
      </c>
      <c r="F9" s="7">
        <f t="shared" si="0"/>
        <v>41.1764705882353</v>
      </c>
      <c r="G9" s="8">
        <f t="shared" si="1"/>
        <v>154.95424836601308</v>
      </c>
      <c r="H9" s="8">
        <f t="shared" si="2"/>
        <v>175.29424836601308</v>
      </c>
      <c r="I9">
        <f t="shared" si="3"/>
        <v>80934</v>
      </c>
      <c r="J9" s="1" t="str">
        <f t="shared" si="4"/>
        <v>200809340</v>
      </c>
      <c r="K9" s="1">
        <f t="shared" si="5"/>
        <v>0</v>
      </c>
      <c r="L9" s="29">
        <v>5</v>
      </c>
      <c r="M9" s="31">
        <v>200809340</v>
      </c>
      <c r="N9" s="32" t="s">
        <v>48</v>
      </c>
      <c r="O9" s="31">
        <v>14</v>
      </c>
    </row>
    <row r="10" spans="1:15" ht="19.5" thickBot="1">
      <c r="A10" s="12">
        <v>6</v>
      </c>
      <c r="B10" s="15">
        <v>281614</v>
      </c>
      <c r="C10" s="5"/>
      <c r="D10" s="7">
        <f>LR!N10</f>
        <v>73</v>
      </c>
      <c r="E10" s="7">
        <f>Quizzes!L10</f>
        <v>23.333333333333332</v>
      </c>
      <c r="F10" s="7">
        <f t="shared" si="0"/>
        <v>41.1764705882353</v>
      </c>
      <c r="G10" s="8">
        <f t="shared" si="1"/>
        <v>137.50980392156862</v>
      </c>
      <c r="H10" s="8">
        <f t="shared" si="2"/>
        <v>157.84980392156862</v>
      </c>
      <c r="I10">
        <f t="shared" si="3"/>
        <v>81614</v>
      </c>
      <c r="J10" s="1" t="str">
        <f t="shared" si="4"/>
        <v>200816140</v>
      </c>
      <c r="K10" s="1">
        <f t="shared" si="5"/>
        <v>0</v>
      </c>
      <c r="L10" s="29">
        <v>7</v>
      </c>
      <c r="M10" s="31">
        <v>200816140</v>
      </c>
      <c r="N10" s="32" t="s">
        <v>48</v>
      </c>
      <c r="O10" s="31">
        <v>14</v>
      </c>
    </row>
    <row r="11" spans="1:15" ht="19.5" thickBot="1">
      <c r="A11" s="12">
        <v>7</v>
      </c>
      <c r="B11" s="15">
        <v>281846</v>
      </c>
      <c r="C11" s="5"/>
      <c r="D11" s="7">
        <f>LR!N11</f>
        <v>63.5</v>
      </c>
      <c r="E11" s="7">
        <f>Quizzes!L11</f>
        <v>7.222222222222222</v>
      </c>
      <c r="F11" s="7">
        <f t="shared" si="0"/>
        <v>20.58823529411765</v>
      </c>
      <c r="G11" s="8">
        <f t="shared" si="1"/>
        <v>91.31045751633987</v>
      </c>
      <c r="H11" s="8">
        <f t="shared" si="2"/>
        <v>111.65045751633987</v>
      </c>
      <c r="I11">
        <f t="shared" si="3"/>
        <v>81846</v>
      </c>
      <c r="J11" s="1" t="str">
        <f t="shared" si="4"/>
        <v>200818460</v>
      </c>
      <c r="K11" s="1">
        <f t="shared" si="5"/>
        <v>0</v>
      </c>
      <c r="L11" s="29">
        <v>8</v>
      </c>
      <c r="M11" s="31">
        <v>200818460</v>
      </c>
      <c r="N11" s="32" t="s">
        <v>48</v>
      </c>
      <c r="O11" s="31">
        <v>7</v>
      </c>
    </row>
    <row r="12" spans="1:15" ht="19.5" thickBot="1">
      <c r="A12" s="12">
        <v>8</v>
      </c>
      <c r="B12" s="15">
        <v>281926</v>
      </c>
      <c r="C12" s="5"/>
      <c r="D12" s="7">
        <f>LR!N12</f>
        <v>71</v>
      </c>
      <c r="E12" s="7">
        <f>Quizzes!L12</f>
        <v>30.833333333333332</v>
      </c>
      <c r="F12" s="7">
        <f t="shared" si="0"/>
        <v>41.1764705882353</v>
      </c>
      <c r="G12" s="8">
        <f t="shared" si="1"/>
        <v>143.00980392156862</v>
      </c>
      <c r="H12" s="8">
        <f t="shared" si="2"/>
        <v>163.34980392156862</v>
      </c>
      <c r="I12">
        <f t="shared" si="3"/>
        <v>81926</v>
      </c>
      <c r="J12" s="1" t="str">
        <f t="shared" si="4"/>
        <v>200819260</v>
      </c>
      <c r="K12" s="1">
        <f t="shared" si="5"/>
        <v>0</v>
      </c>
      <c r="L12" s="29">
        <v>9</v>
      </c>
      <c r="M12" s="31">
        <v>200819260</v>
      </c>
      <c r="N12" s="32" t="s">
        <v>48</v>
      </c>
      <c r="O12" s="31">
        <v>14</v>
      </c>
    </row>
    <row r="13" spans="1:15" ht="19.5" thickBot="1">
      <c r="A13" s="12">
        <v>9</v>
      </c>
      <c r="B13" s="15">
        <v>282402</v>
      </c>
      <c r="C13" s="5"/>
      <c r="D13" s="7">
        <f>LR!N13</f>
        <v>65</v>
      </c>
      <c r="E13" s="7">
        <f>Quizzes!L13</f>
        <v>25.555555555555557</v>
      </c>
      <c r="F13" s="7">
        <f t="shared" si="0"/>
        <v>26.470588235294116</v>
      </c>
      <c r="G13" s="8">
        <f t="shared" si="1"/>
        <v>117.02614379084967</v>
      </c>
      <c r="H13" s="8">
        <f t="shared" si="2"/>
        <v>137.36614379084966</v>
      </c>
      <c r="I13">
        <f t="shared" si="3"/>
        <v>82402</v>
      </c>
      <c r="J13" s="1" t="str">
        <f t="shared" si="4"/>
        <v>200824020</v>
      </c>
      <c r="K13" s="1">
        <f t="shared" si="5"/>
        <v>0</v>
      </c>
      <c r="L13" s="29">
        <v>10</v>
      </c>
      <c r="M13" s="31">
        <v>200824020</v>
      </c>
      <c r="N13" s="32" t="s">
        <v>48</v>
      </c>
      <c r="O13" s="31">
        <v>9</v>
      </c>
    </row>
    <row r="14" spans="1:15" ht="19.5" thickBot="1">
      <c r="A14" s="12">
        <v>10</v>
      </c>
      <c r="B14" s="15">
        <v>282594</v>
      </c>
      <c r="C14" s="5"/>
      <c r="D14" s="7">
        <f>LR!N14</f>
        <v>75</v>
      </c>
      <c r="E14" s="7">
        <f>Quizzes!L14</f>
        <v>16.666666666666668</v>
      </c>
      <c r="F14" s="7">
        <f t="shared" si="0"/>
        <v>32.35294117647059</v>
      </c>
      <c r="G14" s="8">
        <f t="shared" si="1"/>
        <v>124.01960784313725</v>
      </c>
      <c r="H14" s="8">
        <f t="shared" si="2"/>
        <v>144.35960784313724</v>
      </c>
      <c r="I14">
        <f t="shared" si="3"/>
        <v>82594</v>
      </c>
      <c r="J14" s="1" t="str">
        <f t="shared" si="4"/>
        <v>200825940</v>
      </c>
      <c r="K14" s="1">
        <f t="shared" si="5"/>
        <v>0</v>
      </c>
      <c r="L14" s="29">
        <v>11</v>
      </c>
      <c r="M14" s="31">
        <v>200825940</v>
      </c>
      <c r="N14" s="32" t="s">
        <v>48</v>
      </c>
      <c r="O14" s="31">
        <v>11</v>
      </c>
    </row>
    <row r="15" spans="1:15" ht="19.5" thickBot="1">
      <c r="A15" s="12">
        <v>11</v>
      </c>
      <c r="B15" s="15">
        <v>282642</v>
      </c>
      <c r="C15" s="5"/>
      <c r="D15" s="7">
        <f>LR!N15</f>
        <v>66</v>
      </c>
      <c r="E15" s="7">
        <f>Quizzes!L15</f>
        <v>15</v>
      </c>
      <c r="F15" s="7">
        <f t="shared" si="0"/>
        <v>20.58823529411765</v>
      </c>
      <c r="G15" s="8">
        <f t="shared" si="1"/>
        <v>101.58823529411765</v>
      </c>
      <c r="H15" s="8">
        <f t="shared" si="2"/>
        <v>121.92823529411766</v>
      </c>
      <c r="I15">
        <f t="shared" si="3"/>
        <v>82642</v>
      </c>
      <c r="J15" s="1" t="str">
        <f t="shared" si="4"/>
        <v>200826420</v>
      </c>
      <c r="K15" s="1">
        <f t="shared" si="5"/>
        <v>0</v>
      </c>
      <c r="L15" s="29">
        <v>12</v>
      </c>
      <c r="M15" s="31">
        <v>200826420</v>
      </c>
      <c r="N15" s="32" t="s">
        <v>48</v>
      </c>
      <c r="O15" s="31">
        <v>7</v>
      </c>
    </row>
    <row r="16" spans="1:15" ht="19.5" thickBot="1">
      <c r="A16" s="12">
        <v>12</v>
      </c>
      <c r="B16" s="15">
        <v>282870</v>
      </c>
      <c r="C16" s="5"/>
      <c r="D16" s="7">
        <f>LR!N16</f>
        <v>80.5</v>
      </c>
      <c r="E16" s="7">
        <f>Quizzes!L16</f>
        <v>14.444444444444445</v>
      </c>
      <c r="F16" s="7">
        <f t="shared" si="0"/>
        <v>26.470588235294116</v>
      </c>
      <c r="G16" s="8">
        <f>F16+E16+D16+C16</f>
        <v>121.41503267973856</v>
      </c>
      <c r="H16" s="8">
        <f t="shared" si="2"/>
        <v>141.75503267973855</v>
      </c>
      <c r="I16">
        <f t="shared" si="3"/>
        <v>82870</v>
      </c>
      <c r="J16" s="1" t="str">
        <f t="shared" si="4"/>
        <v>200828700</v>
      </c>
      <c r="K16" s="1">
        <f t="shared" si="5"/>
        <v>0</v>
      </c>
      <c r="L16" s="29">
        <v>13</v>
      </c>
      <c r="M16" s="31">
        <v>200828700</v>
      </c>
      <c r="N16" s="32" t="s">
        <v>48</v>
      </c>
      <c r="O16" s="31">
        <v>9</v>
      </c>
    </row>
    <row r="17" spans="1:15" ht="19.5" thickBot="1">
      <c r="A17" s="12">
        <v>13</v>
      </c>
      <c r="B17" s="15">
        <v>285950</v>
      </c>
      <c r="C17" s="5"/>
      <c r="D17" s="7">
        <f>LR!N17</f>
        <v>73</v>
      </c>
      <c r="E17" s="7">
        <f>Quizzes!L17</f>
        <v>11.11111111111111</v>
      </c>
      <c r="F17" s="7">
        <f t="shared" si="0"/>
        <v>11.764705882352942</v>
      </c>
      <c r="G17" s="8">
        <f>F17+E17+D17+C17</f>
        <v>95.87581699346406</v>
      </c>
      <c r="H17" s="8">
        <f t="shared" si="2"/>
        <v>116.21581699346406</v>
      </c>
      <c r="I17">
        <f t="shared" si="3"/>
        <v>85950</v>
      </c>
      <c r="J17" s="1" t="str">
        <f t="shared" si="4"/>
        <v>200859500</v>
      </c>
      <c r="K17" s="1">
        <f t="shared" si="5"/>
        <v>0</v>
      </c>
      <c r="L17" s="29">
        <v>14</v>
      </c>
      <c r="M17" s="31">
        <v>200859500</v>
      </c>
      <c r="N17" s="32" t="s">
        <v>48</v>
      </c>
      <c r="O17" s="31">
        <v>4</v>
      </c>
    </row>
    <row r="18" spans="1:15" ht="19.5" thickBot="1">
      <c r="A18" s="12">
        <v>14</v>
      </c>
      <c r="B18" s="15">
        <v>288718</v>
      </c>
      <c r="C18" s="5"/>
      <c r="D18" s="7">
        <f>LR!N18</f>
        <v>86</v>
      </c>
      <c r="E18" s="7">
        <f>Quizzes!L18</f>
        <v>26.11111111111111</v>
      </c>
      <c r="F18" s="7">
        <f t="shared" si="0"/>
        <v>26.470588235294116</v>
      </c>
      <c r="G18" s="8">
        <f>F18+E18+D18+C18</f>
        <v>138.58169934640523</v>
      </c>
      <c r="H18" s="8">
        <f t="shared" si="2"/>
        <v>158.92169934640523</v>
      </c>
      <c r="I18">
        <f t="shared" si="3"/>
        <v>88718</v>
      </c>
      <c r="J18" s="1" t="str">
        <f t="shared" si="4"/>
        <v>200887180</v>
      </c>
      <c r="K18" s="1">
        <f t="shared" si="5"/>
        <v>0</v>
      </c>
      <c r="L18" s="29">
        <v>15</v>
      </c>
      <c r="M18" s="31">
        <v>200887180</v>
      </c>
      <c r="N18" s="32" t="s">
        <v>48</v>
      </c>
      <c r="O18" s="31">
        <v>9</v>
      </c>
    </row>
    <row r="19" spans="1:15" ht="19.5" thickBot="1">
      <c r="A19" s="12">
        <v>15</v>
      </c>
      <c r="B19" s="15">
        <v>288742</v>
      </c>
      <c r="C19" s="5"/>
      <c r="D19" s="7">
        <f>LR!N19</f>
        <v>75</v>
      </c>
      <c r="E19" s="7">
        <f>Quizzes!L19</f>
        <v>23.88888888888889</v>
      </c>
      <c r="F19" s="7">
        <f t="shared" si="0"/>
        <v>17.647058823529413</v>
      </c>
      <c r="G19" s="8">
        <f t="shared" si="1"/>
        <v>116.5359477124183</v>
      </c>
      <c r="H19" s="8">
        <f t="shared" si="2"/>
        <v>136.8759477124183</v>
      </c>
      <c r="I19">
        <f t="shared" si="3"/>
        <v>88742</v>
      </c>
      <c r="J19" s="1" t="str">
        <f t="shared" si="4"/>
        <v>200887420</v>
      </c>
      <c r="K19" s="1">
        <f t="shared" si="5"/>
        <v>0</v>
      </c>
      <c r="L19" s="29">
        <v>16</v>
      </c>
      <c r="M19" s="31">
        <v>200887420</v>
      </c>
      <c r="N19" s="32" t="s">
        <v>48</v>
      </c>
      <c r="O19" s="31">
        <v>6</v>
      </c>
    </row>
    <row r="20" spans="1:15" ht="19.5" thickBot="1">
      <c r="A20" s="12">
        <v>16</v>
      </c>
      <c r="B20" s="18">
        <v>281208</v>
      </c>
      <c r="C20" s="5"/>
      <c r="D20" s="7">
        <f>LR!N20</f>
        <v>74</v>
      </c>
      <c r="E20" s="7">
        <f>Quizzes!L20</f>
        <v>30.555555555555557</v>
      </c>
      <c r="F20" s="7">
        <f t="shared" si="0"/>
        <v>50</v>
      </c>
      <c r="G20" s="8">
        <f t="shared" si="1"/>
        <v>154.55555555555554</v>
      </c>
      <c r="H20" s="8">
        <f t="shared" si="2"/>
        <v>174.89555555555555</v>
      </c>
      <c r="I20">
        <f t="shared" si="3"/>
        <v>81208</v>
      </c>
      <c r="J20" s="1" t="str">
        <f t="shared" si="4"/>
        <v>200812080</v>
      </c>
      <c r="K20" s="1">
        <f t="shared" si="5"/>
        <v>0</v>
      </c>
      <c r="L20" s="29">
        <v>6</v>
      </c>
      <c r="M20" s="31">
        <v>200812080</v>
      </c>
      <c r="N20" s="32" t="s">
        <v>48</v>
      </c>
      <c r="O20" s="31">
        <v>17</v>
      </c>
    </row>
    <row r="21" spans="1:15" ht="18.75">
      <c r="A21" s="9" t="s">
        <v>1</v>
      </c>
      <c r="B21" s="9"/>
      <c r="C21" s="9"/>
      <c r="D21" s="10">
        <f>AVERAGE(D5:D20)</f>
        <v>72.5</v>
      </c>
      <c r="E21" s="10">
        <f>AVERAGE(E5:E20)</f>
        <v>20.850694444444446</v>
      </c>
      <c r="F21" s="10">
        <f>AVERAGE(F5:F20)</f>
        <v>28.49264705882353</v>
      </c>
      <c r="G21" s="10">
        <f>AVERAGE(G5:G19)</f>
        <v>119.66252723311545</v>
      </c>
      <c r="H21" s="10">
        <f>AVERAGE(H5:H19)</f>
        <v>140.00252723311547</v>
      </c>
      <c r="L21" s="29"/>
      <c r="M21" s="31"/>
      <c r="N21" s="33" t="s">
        <v>49</v>
      </c>
      <c r="O21" s="34">
        <f>AVERAGE(O5:O19)</f>
        <v>9.2</v>
      </c>
    </row>
    <row r="22" spans="1:8" ht="12.75">
      <c r="A22" s="9" t="s">
        <v>0</v>
      </c>
      <c r="B22" s="9"/>
      <c r="C22" s="9"/>
      <c r="D22" s="10">
        <f>STDEV(D5:D20)</f>
        <v>9.662642840686324</v>
      </c>
      <c r="E22" s="10">
        <f>STDEV(E5:E20)</f>
        <v>7.974024670418593</v>
      </c>
      <c r="F22" s="10">
        <f>STDEV(F5:F20)</f>
        <v>12.418999378347694</v>
      </c>
      <c r="G22" s="10">
        <f>STDEV(G5:G20)</f>
        <v>26.26134991837695</v>
      </c>
      <c r="H22" s="10">
        <f>STDEV(H5:H20)</f>
        <v>26.261349918377025</v>
      </c>
    </row>
    <row r="23" ht="12.75">
      <c r="D23" s="2"/>
    </row>
    <row r="24" ht="12.75">
      <c r="D24" s="2"/>
    </row>
  </sheetData>
  <mergeCells count="3">
    <mergeCell ref="A1:B1"/>
    <mergeCell ref="C1:G1"/>
    <mergeCell ref="H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8" sqref="E8"/>
    </sheetView>
  </sheetViews>
  <sheetFormatPr defaultColWidth="9.140625" defaultRowHeight="12.75"/>
  <cols>
    <col min="1" max="1" width="5.7109375" style="1" customWidth="1"/>
    <col min="3" max="3" width="5.421875" style="0" customWidth="1"/>
    <col min="4" max="4" width="57.28125" style="0" customWidth="1"/>
  </cols>
  <sheetData>
    <row r="1" spans="1:10" ht="18">
      <c r="A1" s="40">
        <v>165</v>
      </c>
      <c r="B1" s="41"/>
      <c r="C1" s="42" t="s">
        <v>45</v>
      </c>
      <c r="D1" s="41"/>
      <c r="E1" s="41"/>
      <c r="F1" s="41"/>
      <c r="G1" s="41"/>
      <c r="H1" s="43" t="s">
        <v>46</v>
      </c>
      <c r="I1" s="44"/>
      <c r="J1" s="44"/>
    </row>
    <row r="2" ht="13.5" thickBot="1"/>
    <row r="3" spans="1:4" ht="13.5" thickBot="1">
      <c r="A3" s="14" t="s">
        <v>17</v>
      </c>
      <c r="B3" s="14" t="s">
        <v>23</v>
      </c>
      <c r="C3" s="14" t="s">
        <v>24</v>
      </c>
      <c r="D3" s="14" t="s">
        <v>25</v>
      </c>
    </row>
    <row r="4" spans="1:4" ht="16.5" thickBot="1">
      <c r="A4" s="15">
        <v>2</v>
      </c>
      <c r="B4" s="15" t="s">
        <v>26</v>
      </c>
      <c r="C4" s="16">
        <v>29</v>
      </c>
      <c r="D4" s="17" t="s">
        <v>27</v>
      </c>
    </row>
    <row r="5" spans="1:4" ht="16.5" thickBot="1">
      <c r="A5" s="15">
        <v>3</v>
      </c>
      <c r="B5" s="15">
        <v>272131</v>
      </c>
      <c r="C5" s="16">
        <v>40</v>
      </c>
      <c r="D5" s="17" t="s">
        <v>28</v>
      </c>
    </row>
    <row r="6" spans="1:4" ht="12.75" customHeight="1" thickBot="1">
      <c r="A6" s="15">
        <v>4</v>
      </c>
      <c r="B6" s="15">
        <v>276503</v>
      </c>
      <c r="C6" s="16">
        <v>19</v>
      </c>
      <c r="D6" s="17" t="s">
        <v>29</v>
      </c>
    </row>
    <row r="7" spans="1:4" ht="16.5" thickBot="1">
      <c r="A7" s="15">
        <v>5</v>
      </c>
      <c r="B7" s="15">
        <v>277973</v>
      </c>
      <c r="C7" s="16">
        <v>43</v>
      </c>
      <c r="D7" s="17" t="s">
        <v>30</v>
      </c>
    </row>
    <row r="8" spans="1:4" ht="12.75" customHeight="1" thickBot="1">
      <c r="A8" s="15">
        <v>6</v>
      </c>
      <c r="B8" s="15">
        <v>280934</v>
      </c>
      <c r="C8" s="16">
        <v>47</v>
      </c>
      <c r="D8" s="17" t="s">
        <v>31</v>
      </c>
    </row>
    <row r="9" spans="1:4" ht="16.5" thickBot="1">
      <c r="A9" s="15">
        <v>7</v>
      </c>
      <c r="B9" s="15">
        <v>281614</v>
      </c>
      <c r="C9" s="16">
        <v>20</v>
      </c>
      <c r="D9" s="17" t="s">
        <v>32</v>
      </c>
    </row>
    <row r="10" spans="1:4" ht="12.75" customHeight="1" thickBot="1">
      <c r="A10" s="15">
        <v>8</v>
      </c>
      <c r="B10" s="15">
        <v>281846</v>
      </c>
      <c r="C10" s="16">
        <v>15</v>
      </c>
      <c r="D10" s="17" t="s">
        <v>33</v>
      </c>
    </row>
    <row r="11" spans="1:4" ht="16.5" thickBot="1">
      <c r="A11" s="15">
        <v>9</v>
      </c>
      <c r="B11" s="15">
        <v>281926</v>
      </c>
      <c r="C11" s="16">
        <v>42</v>
      </c>
      <c r="D11" s="17" t="s">
        <v>34</v>
      </c>
    </row>
    <row r="12" spans="1:4" ht="16.5" thickBot="1">
      <c r="A12" s="15">
        <v>10</v>
      </c>
      <c r="B12" s="15">
        <v>282402</v>
      </c>
      <c r="C12" s="16">
        <v>19</v>
      </c>
      <c r="D12" s="17" t="s">
        <v>35</v>
      </c>
    </row>
    <row r="13" spans="1:4" ht="16.5" thickBot="1">
      <c r="A13" s="15">
        <v>11</v>
      </c>
      <c r="B13" s="15">
        <v>282594</v>
      </c>
      <c r="C13" s="16">
        <v>60</v>
      </c>
      <c r="D13" s="17" t="s">
        <v>36</v>
      </c>
    </row>
    <row r="14" spans="1:4" ht="16.5" thickBot="1">
      <c r="A14" s="15">
        <v>12</v>
      </c>
      <c r="B14" s="15">
        <v>282642</v>
      </c>
      <c r="C14" s="16">
        <v>20</v>
      </c>
      <c r="D14" s="17" t="s">
        <v>37</v>
      </c>
    </row>
    <row r="15" spans="1:4" ht="16.5" thickBot="1">
      <c r="A15" s="15">
        <v>13</v>
      </c>
      <c r="B15" s="15">
        <v>282870</v>
      </c>
      <c r="C15" s="16">
        <v>58</v>
      </c>
      <c r="D15" s="17" t="s">
        <v>38</v>
      </c>
    </row>
    <row r="16" spans="1:4" ht="16.5" thickBot="1">
      <c r="A16" s="15">
        <v>14</v>
      </c>
      <c r="B16" s="15">
        <v>285950</v>
      </c>
      <c r="C16" s="16">
        <v>46</v>
      </c>
      <c r="D16" s="17" t="s">
        <v>39</v>
      </c>
    </row>
    <row r="17" spans="1:4" ht="16.5" thickBot="1">
      <c r="A17" s="15">
        <v>15</v>
      </c>
      <c r="B17" s="15">
        <v>288718</v>
      </c>
      <c r="C17" s="16">
        <v>46</v>
      </c>
      <c r="D17" s="17" t="s">
        <v>40</v>
      </c>
    </row>
    <row r="18" spans="1:4" ht="16.5" thickBot="1">
      <c r="A18" s="15">
        <v>16</v>
      </c>
      <c r="B18" s="15">
        <v>288742</v>
      </c>
      <c r="C18" s="16">
        <v>46</v>
      </c>
      <c r="D18" s="17" t="s">
        <v>41</v>
      </c>
    </row>
    <row r="19" spans="1:4" ht="16.5" thickBot="1">
      <c r="A19" s="18">
        <v>18</v>
      </c>
      <c r="B19" s="18">
        <v>281208</v>
      </c>
      <c r="C19" s="19">
        <v>39</v>
      </c>
      <c r="D19" s="20" t="s">
        <v>42</v>
      </c>
    </row>
    <row r="20" ht="12.75">
      <c r="A20"/>
    </row>
    <row r="21" ht="12.75">
      <c r="A21"/>
    </row>
    <row r="22" ht="12.75">
      <c r="A22"/>
    </row>
    <row r="23" ht="12.75">
      <c r="A23"/>
    </row>
    <row r="28" ht="12.75" customHeight="1"/>
  </sheetData>
  <mergeCells count="3">
    <mergeCell ref="A1:B1"/>
    <mergeCell ref="C1:G1"/>
    <mergeCell ref="H1:J1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H5" sqref="H5"/>
    </sheetView>
  </sheetViews>
  <sheetFormatPr defaultColWidth="9.140625" defaultRowHeight="12.75"/>
  <cols>
    <col min="1" max="1" width="8.140625" style="0" customWidth="1"/>
    <col min="3" max="3" width="3.8515625" style="0" customWidth="1"/>
    <col min="4" max="6" width="12.421875" style="1" customWidth="1"/>
    <col min="7" max="7" width="12.421875" style="4" customWidth="1"/>
    <col min="8" max="8" width="12.421875" style="1" customWidth="1"/>
    <col min="9" max="10" width="12.7109375" style="0" customWidth="1"/>
  </cols>
  <sheetData>
    <row r="1" spans="1:8" ht="18">
      <c r="A1" s="40">
        <v>165</v>
      </c>
      <c r="B1" s="41"/>
      <c r="C1" s="42" t="s">
        <v>45</v>
      </c>
      <c r="D1" s="41"/>
      <c r="E1" s="41"/>
      <c r="F1" s="41"/>
      <c r="G1" s="41"/>
      <c r="H1" s="35" t="s">
        <v>46</v>
      </c>
    </row>
    <row r="2" spans="2:3" ht="12.75">
      <c r="B2" s="1"/>
      <c r="C2" s="1"/>
    </row>
    <row r="3" spans="2:3" ht="12.75">
      <c r="B3" s="1"/>
      <c r="C3" s="1"/>
    </row>
    <row r="4" spans="1:11" ht="13.5" thickBot="1">
      <c r="A4" s="12" t="s">
        <v>17</v>
      </c>
      <c r="B4" s="12" t="s">
        <v>19</v>
      </c>
      <c r="C4" s="12" t="s">
        <v>18</v>
      </c>
      <c r="D4" s="10" t="s">
        <v>14</v>
      </c>
      <c r="E4" s="10" t="s">
        <v>20</v>
      </c>
      <c r="F4" s="12" t="s">
        <v>21</v>
      </c>
      <c r="G4" s="11" t="s">
        <v>16</v>
      </c>
      <c r="H4" s="12" t="s">
        <v>15</v>
      </c>
      <c r="I4" s="12" t="s">
        <v>51</v>
      </c>
      <c r="J4" s="12" t="s">
        <v>52</v>
      </c>
      <c r="K4" s="10">
        <f>140-G21</f>
        <v>20.337472766884545</v>
      </c>
    </row>
    <row r="5" spans="1:14" ht="16.5" thickBot="1">
      <c r="A5" s="12">
        <v>1</v>
      </c>
      <c r="B5" s="15" t="s">
        <v>26</v>
      </c>
      <c r="C5" s="5"/>
      <c r="D5" s="7">
        <f>LR!N5</f>
        <v>82.5</v>
      </c>
      <c r="E5" s="7">
        <f>Quizzes!L5</f>
        <v>22.22222222222222</v>
      </c>
      <c r="F5" s="7">
        <v>32.35294117647059</v>
      </c>
      <c r="G5" s="8">
        <f aca="true" t="shared" si="0" ref="G5:G20">F5+E5+D5+C5</f>
        <v>137.0751633986928</v>
      </c>
      <c r="H5" s="8">
        <f aca="true" t="shared" si="1" ref="H5:H20">G5+20.34</f>
        <v>157.4151633986928</v>
      </c>
      <c r="I5" s="36">
        <f>G5/10</f>
        <v>13.707516339869281</v>
      </c>
      <c r="J5" s="46">
        <f>H5/10</f>
        <v>15.741516339869282</v>
      </c>
      <c r="L5" s="37">
        <v>1</v>
      </c>
      <c r="M5" s="38">
        <v>271817</v>
      </c>
      <c r="N5" s="39" t="b">
        <f>M5=B5</f>
        <v>0</v>
      </c>
    </row>
    <row r="6" spans="1:14" ht="16.5" thickBot="1">
      <c r="A6" s="12">
        <v>2</v>
      </c>
      <c r="B6" s="15">
        <v>272131</v>
      </c>
      <c r="C6" s="5"/>
      <c r="D6" s="7">
        <f>LR!N6</f>
        <v>56.5</v>
      </c>
      <c r="E6" s="7">
        <f>Quizzes!L6</f>
        <v>13.333333333333334</v>
      </c>
      <c r="F6" s="7">
        <v>11.764705882352942</v>
      </c>
      <c r="G6" s="8">
        <f t="shared" si="0"/>
        <v>81.59803921568627</v>
      </c>
      <c r="H6" s="8">
        <f t="shared" si="1"/>
        <v>101.93803921568627</v>
      </c>
      <c r="I6" s="36">
        <f aca="true" t="shared" si="2" ref="I6:I20">G6/10</f>
        <v>8.159803921568628</v>
      </c>
      <c r="J6" s="46">
        <f aca="true" t="shared" si="3" ref="J6:J20">H6/10</f>
        <v>10.193803921568627</v>
      </c>
      <c r="L6" s="37">
        <v>2</v>
      </c>
      <c r="M6" s="38">
        <v>272131</v>
      </c>
      <c r="N6" s="39" t="b">
        <f aca="true" t="shared" si="4" ref="N6:N19">M6=B6</f>
        <v>1</v>
      </c>
    </row>
    <row r="7" spans="1:14" ht="16.5" thickBot="1">
      <c r="A7" s="12">
        <v>3</v>
      </c>
      <c r="B7" s="15">
        <v>276503</v>
      </c>
      <c r="C7" s="5"/>
      <c r="D7" s="7">
        <f>LR!N7</f>
        <v>82.5</v>
      </c>
      <c r="E7" s="7">
        <f>Quizzes!L7</f>
        <v>30.833333333333332</v>
      </c>
      <c r="F7" s="7">
        <v>44.11764705882353</v>
      </c>
      <c r="G7" s="8">
        <f t="shared" si="0"/>
        <v>157.45098039215685</v>
      </c>
      <c r="H7" s="8">
        <f t="shared" si="1"/>
        <v>177.79098039215685</v>
      </c>
      <c r="I7" s="36">
        <f t="shared" si="2"/>
        <v>15.745098039215685</v>
      </c>
      <c r="J7" s="46">
        <f t="shared" si="3"/>
        <v>17.779098039215686</v>
      </c>
      <c r="L7" s="37">
        <v>3</v>
      </c>
      <c r="M7" s="38">
        <v>276503</v>
      </c>
      <c r="N7" s="39" t="b">
        <f t="shared" si="4"/>
        <v>1</v>
      </c>
    </row>
    <row r="8" spans="1:14" ht="16.5" thickBot="1">
      <c r="A8" s="12">
        <v>4</v>
      </c>
      <c r="B8" s="15">
        <v>277973</v>
      </c>
      <c r="C8" s="5"/>
      <c r="D8" s="7">
        <f>LR!N8</f>
        <v>53</v>
      </c>
      <c r="E8" s="7">
        <f>Quizzes!L8</f>
        <v>12.222222222222221</v>
      </c>
      <c r="F8" s="7">
        <v>11.764705882352942</v>
      </c>
      <c r="G8" s="8">
        <f t="shared" si="0"/>
        <v>76.98692810457516</v>
      </c>
      <c r="H8" s="8">
        <f t="shared" si="1"/>
        <v>97.32692810457516</v>
      </c>
      <c r="I8" s="36">
        <f t="shared" si="2"/>
        <v>7.698692810457516</v>
      </c>
      <c r="J8" s="46">
        <f t="shared" si="3"/>
        <v>9.732692810457516</v>
      </c>
      <c r="L8" s="37">
        <v>4</v>
      </c>
      <c r="M8" s="38">
        <v>277973</v>
      </c>
      <c r="N8" s="39" t="b">
        <f t="shared" si="4"/>
        <v>1</v>
      </c>
    </row>
    <row r="9" spans="1:14" ht="16.5" thickBot="1">
      <c r="A9" s="12">
        <v>5</v>
      </c>
      <c r="B9" s="15">
        <v>280934</v>
      </c>
      <c r="C9" s="5"/>
      <c r="D9" s="7">
        <f>LR!N9</f>
        <v>83.5</v>
      </c>
      <c r="E9" s="7">
        <f>Quizzes!L9</f>
        <v>30.27777777777778</v>
      </c>
      <c r="F9" s="7">
        <v>41.1764705882353</v>
      </c>
      <c r="G9" s="8">
        <f t="shared" si="0"/>
        <v>154.95424836601308</v>
      </c>
      <c r="H9" s="8">
        <f t="shared" si="1"/>
        <v>175.29424836601308</v>
      </c>
      <c r="I9" s="36">
        <f t="shared" si="2"/>
        <v>15.495424836601307</v>
      </c>
      <c r="J9" s="46">
        <f t="shared" si="3"/>
        <v>17.529424836601308</v>
      </c>
      <c r="L9" s="37">
        <v>5</v>
      </c>
      <c r="M9" s="38">
        <v>280934</v>
      </c>
      <c r="N9" s="39" t="b">
        <f t="shared" si="4"/>
        <v>1</v>
      </c>
    </row>
    <row r="10" spans="1:14" ht="16.5" thickBot="1">
      <c r="A10" s="12">
        <v>6</v>
      </c>
      <c r="B10" s="15">
        <v>281614</v>
      </c>
      <c r="C10" s="5"/>
      <c r="D10" s="7">
        <f>LR!N10</f>
        <v>73</v>
      </c>
      <c r="E10" s="7">
        <f>Quizzes!L10</f>
        <v>23.333333333333332</v>
      </c>
      <c r="F10" s="7">
        <v>41.1764705882353</v>
      </c>
      <c r="G10" s="8">
        <f t="shared" si="0"/>
        <v>137.50980392156862</v>
      </c>
      <c r="H10" s="8">
        <f t="shared" si="1"/>
        <v>157.84980392156862</v>
      </c>
      <c r="I10" s="36">
        <f t="shared" si="2"/>
        <v>13.750980392156862</v>
      </c>
      <c r="J10" s="46">
        <f t="shared" si="3"/>
        <v>15.784980392156863</v>
      </c>
      <c r="L10" s="37">
        <v>6</v>
      </c>
      <c r="M10" s="38">
        <v>281614</v>
      </c>
      <c r="N10" s="39" t="b">
        <f t="shared" si="4"/>
        <v>1</v>
      </c>
    </row>
    <row r="11" spans="1:14" ht="16.5" thickBot="1">
      <c r="A11" s="12">
        <v>7</v>
      </c>
      <c r="B11" s="15">
        <v>281846</v>
      </c>
      <c r="C11" s="5"/>
      <c r="D11" s="7">
        <f>LR!N11</f>
        <v>63.5</v>
      </c>
      <c r="E11" s="7">
        <f>Quizzes!L11</f>
        <v>7.222222222222222</v>
      </c>
      <c r="F11" s="7">
        <v>20.58823529411765</v>
      </c>
      <c r="G11" s="8">
        <f t="shared" si="0"/>
        <v>91.31045751633987</v>
      </c>
      <c r="H11" s="8">
        <f t="shared" si="1"/>
        <v>111.65045751633987</v>
      </c>
      <c r="I11" s="36">
        <f t="shared" si="2"/>
        <v>9.131045751633987</v>
      </c>
      <c r="J11" s="46">
        <f t="shared" si="3"/>
        <v>11.165045751633986</v>
      </c>
      <c r="L11" s="37">
        <v>7</v>
      </c>
      <c r="M11" s="38">
        <v>281846</v>
      </c>
      <c r="N11" s="39" t="b">
        <f t="shared" si="4"/>
        <v>1</v>
      </c>
    </row>
    <row r="12" spans="1:14" ht="16.5" thickBot="1">
      <c r="A12" s="12">
        <v>8</v>
      </c>
      <c r="B12" s="15">
        <v>281926</v>
      </c>
      <c r="C12" s="5"/>
      <c r="D12" s="7">
        <f>LR!N12</f>
        <v>71</v>
      </c>
      <c r="E12" s="7">
        <f>Quizzes!L12</f>
        <v>30.833333333333332</v>
      </c>
      <c r="F12" s="7">
        <v>41.1764705882353</v>
      </c>
      <c r="G12" s="8">
        <f t="shared" si="0"/>
        <v>143.00980392156862</v>
      </c>
      <c r="H12" s="8">
        <f t="shared" si="1"/>
        <v>163.34980392156862</v>
      </c>
      <c r="I12" s="36">
        <f t="shared" si="2"/>
        <v>14.300980392156863</v>
      </c>
      <c r="J12" s="46">
        <f t="shared" si="3"/>
        <v>16.33498039215686</v>
      </c>
      <c r="L12" s="37">
        <v>8</v>
      </c>
      <c r="M12" s="38">
        <v>281926</v>
      </c>
      <c r="N12" s="39" t="b">
        <f t="shared" si="4"/>
        <v>1</v>
      </c>
    </row>
    <row r="13" spans="1:14" ht="16.5" thickBot="1">
      <c r="A13" s="12">
        <v>9</v>
      </c>
      <c r="B13" s="15">
        <v>282402</v>
      </c>
      <c r="C13" s="5"/>
      <c r="D13" s="7">
        <f>LR!N13</f>
        <v>65</v>
      </c>
      <c r="E13" s="7">
        <f>Quizzes!L13</f>
        <v>25.555555555555557</v>
      </c>
      <c r="F13" s="7">
        <v>26.470588235294116</v>
      </c>
      <c r="G13" s="8">
        <f t="shared" si="0"/>
        <v>117.02614379084967</v>
      </c>
      <c r="H13" s="8">
        <f t="shared" si="1"/>
        <v>137.36614379084966</v>
      </c>
      <c r="I13" s="36">
        <f t="shared" si="2"/>
        <v>11.702614379084967</v>
      </c>
      <c r="J13" s="46">
        <f t="shared" si="3"/>
        <v>13.736614379084966</v>
      </c>
      <c r="L13" s="37">
        <v>9</v>
      </c>
      <c r="M13" s="38">
        <v>282402</v>
      </c>
      <c r="N13" s="39" t="b">
        <f t="shared" si="4"/>
        <v>1</v>
      </c>
    </row>
    <row r="14" spans="1:14" ht="16.5" thickBot="1">
      <c r="A14" s="12">
        <v>10</v>
      </c>
      <c r="B14" s="15">
        <v>282594</v>
      </c>
      <c r="C14" s="5"/>
      <c r="D14" s="7">
        <f>LR!N14</f>
        <v>75</v>
      </c>
      <c r="E14" s="7">
        <f>Quizzes!L14</f>
        <v>16.666666666666668</v>
      </c>
      <c r="F14" s="7">
        <v>32.35294117647059</v>
      </c>
      <c r="G14" s="8">
        <f t="shared" si="0"/>
        <v>124.01960784313725</v>
      </c>
      <c r="H14" s="8">
        <f t="shared" si="1"/>
        <v>144.35960784313724</v>
      </c>
      <c r="I14" s="36">
        <f t="shared" si="2"/>
        <v>12.401960784313726</v>
      </c>
      <c r="J14" s="46">
        <f t="shared" si="3"/>
        <v>14.435960784313725</v>
      </c>
      <c r="L14" s="37">
        <v>10</v>
      </c>
      <c r="M14" s="38">
        <v>282594</v>
      </c>
      <c r="N14" s="39" t="b">
        <f t="shared" si="4"/>
        <v>1</v>
      </c>
    </row>
    <row r="15" spans="1:14" ht="16.5" thickBot="1">
      <c r="A15" s="12">
        <v>11</v>
      </c>
      <c r="B15" s="15">
        <v>282642</v>
      </c>
      <c r="C15" s="5"/>
      <c r="D15" s="7">
        <f>LR!N15</f>
        <v>66</v>
      </c>
      <c r="E15" s="7">
        <f>Quizzes!L15</f>
        <v>15</v>
      </c>
      <c r="F15" s="7">
        <v>20.58823529411765</v>
      </c>
      <c r="G15" s="8">
        <f t="shared" si="0"/>
        <v>101.58823529411765</v>
      </c>
      <c r="H15" s="8">
        <f t="shared" si="1"/>
        <v>121.92823529411766</v>
      </c>
      <c r="I15" s="36">
        <f t="shared" si="2"/>
        <v>10.158823529411766</v>
      </c>
      <c r="J15" s="46">
        <f t="shared" si="3"/>
        <v>12.192823529411765</v>
      </c>
      <c r="L15" s="37">
        <v>11</v>
      </c>
      <c r="M15" s="38">
        <v>282642</v>
      </c>
      <c r="N15" s="39" t="b">
        <f t="shared" si="4"/>
        <v>1</v>
      </c>
    </row>
    <row r="16" spans="1:14" ht="16.5" thickBot="1">
      <c r="A16" s="12">
        <v>12</v>
      </c>
      <c r="B16" s="15">
        <v>282870</v>
      </c>
      <c r="C16" s="5"/>
      <c r="D16" s="7">
        <f>LR!N16</f>
        <v>80.5</v>
      </c>
      <c r="E16" s="7">
        <f>Quizzes!L16</f>
        <v>14.444444444444445</v>
      </c>
      <c r="F16" s="7">
        <v>26.470588235294116</v>
      </c>
      <c r="G16" s="8">
        <f t="shared" si="0"/>
        <v>121.41503267973856</v>
      </c>
      <c r="H16" s="8">
        <f t="shared" si="1"/>
        <v>141.75503267973855</v>
      </c>
      <c r="I16" s="36">
        <f t="shared" si="2"/>
        <v>12.141503267973857</v>
      </c>
      <c r="J16" s="46">
        <f t="shared" si="3"/>
        <v>14.175503267973856</v>
      </c>
      <c r="L16" s="37">
        <v>12</v>
      </c>
      <c r="M16" s="38">
        <v>282870</v>
      </c>
      <c r="N16" s="39" t="b">
        <f t="shared" si="4"/>
        <v>1</v>
      </c>
    </row>
    <row r="17" spans="1:14" ht="16.5" thickBot="1">
      <c r="A17" s="12">
        <v>13</v>
      </c>
      <c r="B17" s="15">
        <v>285950</v>
      </c>
      <c r="C17" s="5"/>
      <c r="D17" s="7">
        <f>LR!N17</f>
        <v>73</v>
      </c>
      <c r="E17" s="7">
        <f>Quizzes!L17</f>
        <v>11.11111111111111</v>
      </c>
      <c r="F17" s="7">
        <v>11.764705882352942</v>
      </c>
      <c r="G17" s="8">
        <f t="shared" si="0"/>
        <v>95.87581699346406</v>
      </c>
      <c r="H17" s="8">
        <f t="shared" si="1"/>
        <v>116.21581699346406</v>
      </c>
      <c r="I17" s="36">
        <f t="shared" si="2"/>
        <v>9.587581699346405</v>
      </c>
      <c r="J17" s="46">
        <f t="shared" si="3"/>
        <v>11.621581699346406</v>
      </c>
      <c r="L17" s="37">
        <v>13</v>
      </c>
      <c r="M17" s="38">
        <v>285950</v>
      </c>
      <c r="N17" s="39" t="b">
        <f t="shared" si="4"/>
        <v>1</v>
      </c>
    </row>
    <row r="18" spans="1:14" ht="16.5" thickBot="1">
      <c r="A18" s="12">
        <v>14</v>
      </c>
      <c r="B18" s="15">
        <v>288718</v>
      </c>
      <c r="C18" s="5"/>
      <c r="D18" s="7">
        <f>LR!N18</f>
        <v>86</v>
      </c>
      <c r="E18" s="7">
        <f>Quizzes!L18</f>
        <v>26.11111111111111</v>
      </c>
      <c r="F18" s="7">
        <v>26.470588235294116</v>
      </c>
      <c r="G18" s="8">
        <f t="shared" si="0"/>
        <v>138.58169934640523</v>
      </c>
      <c r="H18" s="8">
        <f t="shared" si="1"/>
        <v>158.92169934640523</v>
      </c>
      <c r="I18" s="36">
        <f t="shared" si="2"/>
        <v>13.858169934640523</v>
      </c>
      <c r="J18" s="46">
        <f t="shared" si="3"/>
        <v>15.892169934640524</v>
      </c>
      <c r="L18" s="37">
        <v>14</v>
      </c>
      <c r="M18" s="38">
        <v>288718</v>
      </c>
      <c r="N18" s="39" t="b">
        <f t="shared" si="4"/>
        <v>1</v>
      </c>
    </row>
    <row r="19" spans="1:14" ht="16.5" thickBot="1">
      <c r="A19" s="12">
        <v>15</v>
      </c>
      <c r="B19" s="15">
        <v>288742</v>
      </c>
      <c r="C19" s="5"/>
      <c r="D19" s="7">
        <f>LR!N19</f>
        <v>75</v>
      </c>
      <c r="E19" s="7">
        <f>Quizzes!L19</f>
        <v>23.88888888888889</v>
      </c>
      <c r="F19" s="7">
        <v>17.647058823529413</v>
      </c>
      <c r="G19" s="8">
        <f t="shared" si="0"/>
        <v>116.5359477124183</v>
      </c>
      <c r="H19" s="8">
        <f t="shared" si="1"/>
        <v>136.8759477124183</v>
      </c>
      <c r="I19" s="36">
        <f t="shared" si="2"/>
        <v>11.653594771241831</v>
      </c>
      <c r="J19" s="46">
        <f t="shared" si="3"/>
        <v>13.68759477124183</v>
      </c>
      <c r="L19" s="37">
        <v>15</v>
      </c>
      <c r="M19" s="38">
        <v>288742</v>
      </c>
      <c r="N19" s="39" t="b">
        <f t="shared" si="4"/>
        <v>1</v>
      </c>
    </row>
    <row r="20" spans="1:10" ht="16.5" thickBot="1">
      <c r="A20" s="12">
        <v>16</v>
      </c>
      <c r="B20" s="47">
        <v>281208</v>
      </c>
      <c r="C20" s="48"/>
      <c r="D20" s="49">
        <f>LR!N20</f>
        <v>74</v>
      </c>
      <c r="E20" s="49">
        <f>Quizzes!L20</f>
        <v>30.555555555555557</v>
      </c>
      <c r="F20" s="49">
        <v>50</v>
      </c>
      <c r="G20" s="50">
        <f t="shared" si="0"/>
        <v>154.55555555555554</v>
      </c>
      <c r="H20" s="50">
        <f t="shared" si="1"/>
        <v>174.89555555555555</v>
      </c>
      <c r="I20" s="45">
        <f t="shared" si="2"/>
        <v>15.455555555555554</v>
      </c>
      <c r="J20" s="46">
        <f t="shared" si="3"/>
        <v>17.489555555555555</v>
      </c>
    </row>
    <row r="21" spans="1:10" ht="12.75">
      <c r="A21" s="9" t="s">
        <v>1</v>
      </c>
      <c r="B21" s="9"/>
      <c r="C21" s="9"/>
      <c r="D21" s="10">
        <f>AVERAGE(D5:D20)</f>
        <v>72.5</v>
      </c>
      <c r="E21" s="10">
        <f>AVERAGE(E5:E20)</f>
        <v>20.850694444444446</v>
      </c>
      <c r="F21" s="10">
        <f>AVERAGE(F5:F20)</f>
        <v>28.49264705882353</v>
      </c>
      <c r="G21" s="10">
        <f>AVERAGE(G5:G19)</f>
        <v>119.66252723311545</v>
      </c>
      <c r="H21" s="10">
        <f>AVERAGE(H5:H19)</f>
        <v>140.00252723311547</v>
      </c>
      <c r="I21" s="10">
        <f>AVERAGE(I5:I19)</f>
        <v>11.966252723311548</v>
      </c>
      <c r="J21" s="10">
        <f>AVERAGE(J5:J19)</f>
        <v>14.000252723311545</v>
      </c>
    </row>
    <row r="22" spans="1:10" ht="12.75">
      <c r="A22" s="9" t="s">
        <v>0</v>
      </c>
      <c r="B22" s="9"/>
      <c r="C22" s="9"/>
      <c r="D22" s="10">
        <f aca="true" t="shared" si="5" ref="D22:J22">STDEV(D5:D20)</f>
        <v>9.662642840686324</v>
      </c>
      <c r="E22" s="10">
        <f t="shared" si="5"/>
        <v>7.974024670418593</v>
      </c>
      <c r="F22" s="10">
        <f t="shared" si="5"/>
        <v>12.418999378347694</v>
      </c>
      <c r="G22" s="10">
        <f t="shared" si="5"/>
        <v>26.26134991837695</v>
      </c>
      <c r="H22" s="10">
        <f t="shared" si="5"/>
        <v>26.261349918377025</v>
      </c>
      <c r="I22" s="10">
        <f t="shared" si="5"/>
        <v>2.626134991837691</v>
      </c>
      <c r="J22" s="10">
        <f t="shared" si="5"/>
        <v>2.6261349918376973</v>
      </c>
    </row>
    <row r="23" ht="12.75">
      <c r="D23" s="2"/>
    </row>
    <row r="24" ht="12.75">
      <c r="D24" s="2"/>
    </row>
  </sheetData>
  <mergeCells count="2">
    <mergeCell ref="A1:B1"/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Khail A. Zig</dc:creator>
  <cp:keywords/>
  <dc:description/>
  <cp:lastModifiedBy>Ayman ghannam</cp:lastModifiedBy>
  <dcterms:created xsi:type="dcterms:W3CDTF">2010-01-10T16:46:08Z</dcterms:created>
  <dcterms:modified xsi:type="dcterms:W3CDTF">2010-01-24T14:22:42Z</dcterms:modified>
  <cp:category/>
  <cp:version/>
  <cp:contentType/>
  <cp:contentStatus/>
</cp:coreProperties>
</file>