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4"/>
  </bookViews>
  <sheets>
    <sheet name="LR" sheetId="1" r:id="rId1"/>
    <sheet name="Quizzes" sheetId="2" r:id="rId2"/>
    <sheet name="summery" sheetId="3" r:id="rId3"/>
    <sheet name="Names" sheetId="4" r:id="rId4"/>
    <sheet name="Final Grades" sheetId="5" r:id="rId5"/>
  </sheets>
  <definedNames/>
  <calcPr fullCalcOnLoad="1"/>
</workbook>
</file>

<file path=xl/sharedStrings.xml><?xml version="1.0" encoding="utf-8"?>
<sst xmlns="http://schemas.openxmlformats.org/spreadsheetml/2006/main" count="122" uniqueCount="57">
  <si>
    <t>stdev=</t>
  </si>
  <si>
    <t>average=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</si>
  <si>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</si>
  <si>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</si>
  <si>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</si>
  <si>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</si>
  <si>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</si>
  <si>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</si>
  <si>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</si>
  <si>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</si>
  <si>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</si>
  <si>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Average=</t>
  </si>
  <si>
    <t>Stdev=</t>
  </si>
  <si>
    <t>Sum(Q)/90</t>
  </si>
  <si>
    <t>sum(LR)/100</t>
  </si>
  <si>
    <t>Final Grade</t>
  </si>
  <si>
    <t>Final sum</t>
  </si>
  <si>
    <t>semester:091</t>
  </si>
  <si>
    <t>S#</t>
  </si>
  <si>
    <t>EP</t>
  </si>
  <si>
    <t>ID</t>
  </si>
  <si>
    <t>Sum(Q)/50</t>
  </si>
  <si>
    <t>Fial/50</t>
  </si>
  <si>
    <t>week#</t>
  </si>
  <si>
    <t>Section:190</t>
  </si>
  <si>
    <t>ameen Binobadi</t>
  </si>
  <si>
    <t>dropped</t>
  </si>
  <si>
    <t>W</t>
  </si>
  <si>
    <t xml:space="preserve"> Ameen Binobadi</t>
  </si>
  <si>
    <t>AL-HARTHI, ABDUL-AZIZ ABDULLAH</t>
  </si>
  <si>
    <t>AL-DOSSARI, JUHAIMAN SAUD</t>
  </si>
  <si>
    <t>AL-SHAHRANI, MOHAMMAD SAUD BATI</t>
  </si>
  <si>
    <t>AL-DOSSARI, AHMAD MOHAMMAD FAHAD</t>
  </si>
  <si>
    <t>AL-SHEHRI, HESHAM OMAIR NASSER</t>
  </si>
  <si>
    <t>AL-MOHAMMADI, OSAMAH MOHAMMAD THALAB</t>
  </si>
  <si>
    <t>AL-HAFDHI, ZIYAD RAJA MOHAMMAD</t>
  </si>
  <si>
    <t>AL-ATTAS, AHMAD MOHAMMAD AHMAD</t>
  </si>
  <si>
    <t>BA-ADHEEM, OMAR HASSAN OMAR</t>
  </si>
  <si>
    <t>HAMDHI, HASSAN MOHAMMAD ALI</t>
  </si>
  <si>
    <t>AL-MATROUD, SAJJAD SAEED HASSAN</t>
  </si>
  <si>
    <t>AL-INDONOUSI, ALA ABDUL-HAMID ABD</t>
  </si>
  <si>
    <t>AL-GHARIR, RAKAN FARES HAMAD</t>
  </si>
  <si>
    <t xml:space="preserve"> ZAINY MUTWAKIL, AHMED MOHAMMED HAMAD</t>
  </si>
  <si>
    <t>AL-AIBAA, BADER MOHAMMAD JARALL</t>
  </si>
  <si>
    <t>SHUWAIHIN, HASSAN MOHAMMAD JAFAR</t>
  </si>
  <si>
    <t>Q</t>
  </si>
  <si>
    <t>q</t>
  </si>
  <si>
    <t>Section</t>
  </si>
  <si>
    <t>190</t>
  </si>
  <si>
    <t>Average</t>
  </si>
  <si>
    <t>Total/17</t>
  </si>
  <si>
    <t>?????????</t>
  </si>
  <si>
    <t>?????</t>
  </si>
  <si>
    <t>Final sum/20</t>
  </si>
  <si>
    <t>Final Grade/20</t>
  </si>
  <si>
    <t xml:space="preserve"> </t>
  </si>
  <si>
    <t xml:space="preserve">W 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</si>
</sst>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sz val="14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24" borderId="11" xfId="0" applyFill="1" applyBorder="1" applyAlignment="1">
      <alignment/>
    </xf>
    <xf numFmtId="2" fontId="0" fillId="24" borderId="11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" fontId="23" fillId="26" borderId="11" xfId="0" applyNumberFormat="1" applyFont="1" applyFill="1" applyBorder="1" applyAlignment="1">
      <alignment horizontal="center"/>
    </xf>
    <xf numFmtId="2" fontId="23" fillId="26" borderId="11" xfId="0" applyNumberFormat="1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1" fillId="27" borderId="10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2" fontId="0" fillId="27" borderId="11" xfId="0" applyNumberForma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0" fillId="17" borderId="11" xfId="0" applyNumberFormat="1" applyFill="1" applyBorder="1" applyAlignment="1">
      <alignment horizontal="center"/>
    </xf>
    <xf numFmtId="176" fontId="0" fillId="17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M22" sqref="M22"/>
    </sheetView>
  </sheetViews>
  <sheetFormatPr defaultColWidth="9.140625" defaultRowHeight="12.75"/>
  <cols>
    <col min="1" max="1" width="8.140625" style="0" customWidth="1"/>
    <col min="2" max="12" width="7.8515625" style="1" customWidth="1"/>
    <col min="13" max="13" width="12.7109375" style="1" customWidth="1"/>
    <col min="14" max="14" width="11.8515625" style="2" customWidth="1"/>
  </cols>
  <sheetData>
    <row r="1" ht="12.75">
      <c r="C1" s="1" t="s">
        <v>17</v>
      </c>
    </row>
    <row r="2" ht="12.75">
      <c r="C2" s="1" t="s">
        <v>24</v>
      </c>
    </row>
    <row r="3" ht="12.75">
      <c r="C3" s="1" t="s">
        <v>25</v>
      </c>
    </row>
    <row r="4" spans="1:14" ht="12.75">
      <c r="A4" s="15" t="s">
        <v>23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11</v>
      </c>
      <c r="K4" s="15">
        <v>12</v>
      </c>
      <c r="L4" s="15">
        <v>13</v>
      </c>
      <c r="M4" s="15" t="s">
        <v>14</v>
      </c>
      <c r="N4" s="13" t="s">
        <v>14</v>
      </c>
    </row>
    <row r="5" spans="1:14" ht="15.75">
      <c r="A5" s="15">
        <v>1</v>
      </c>
      <c r="B5" s="9"/>
      <c r="C5" s="6">
        <v>7.5</v>
      </c>
      <c r="D5" s="6">
        <v>8</v>
      </c>
      <c r="E5" s="6">
        <v>9.5</v>
      </c>
      <c r="F5" s="6">
        <v>9.5</v>
      </c>
      <c r="G5" s="6">
        <v>6</v>
      </c>
      <c r="H5" s="6">
        <v>10</v>
      </c>
      <c r="I5" s="6">
        <v>10</v>
      </c>
      <c r="J5" s="6">
        <v>9</v>
      </c>
      <c r="K5" s="9">
        <v>7</v>
      </c>
      <c r="L5" s="7">
        <v>9</v>
      </c>
      <c r="M5" s="15">
        <f>SUM(C5:L5)</f>
        <v>85.5</v>
      </c>
      <c r="N5" s="13">
        <f>M5*100/100</f>
        <v>85.5</v>
      </c>
    </row>
    <row r="6" spans="1:14" ht="15.75">
      <c r="A6" s="15">
        <v>2</v>
      </c>
      <c r="B6" s="9"/>
      <c r="C6" s="17">
        <v>0</v>
      </c>
      <c r="D6" s="6">
        <v>8.5</v>
      </c>
      <c r="E6" s="6">
        <v>9</v>
      </c>
      <c r="F6" s="6">
        <v>0</v>
      </c>
      <c r="G6" s="6">
        <v>9</v>
      </c>
      <c r="H6" s="6">
        <v>9.5</v>
      </c>
      <c r="I6" s="6">
        <v>10</v>
      </c>
      <c r="J6" s="6">
        <v>9.5</v>
      </c>
      <c r="K6" s="7">
        <v>9</v>
      </c>
      <c r="L6" s="7">
        <v>9</v>
      </c>
      <c r="M6" s="15">
        <f aca="true" t="shared" si="0" ref="M6:M20">SUM(C6:L6)</f>
        <v>73.5</v>
      </c>
      <c r="N6" s="13">
        <f aca="true" t="shared" si="1" ref="N6:N20">M6*100/100</f>
        <v>73.5</v>
      </c>
    </row>
    <row r="7" spans="1:14" ht="15.75">
      <c r="A7" s="15">
        <v>3</v>
      </c>
      <c r="B7" s="9"/>
      <c r="C7" s="6">
        <v>6</v>
      </c>
      <c r="D7" s="6">
        <v>7</v>
      </c>
      <c r="E7" s="6">
        <v>8</v>
      </c>
      <c r="F7" s="6">
        <v>9</v>
      </c>
      <c r="G7" s="6">
        <v>0</v>
      </c>
      <c r="H7" s="6">
        <v>10</v>
      </c>
      <c r="I7" s="6">
        <v>10</v>
      </c>
      <c r="J7" s="6">
        <v>8</v>
      </c>
      <c r="K7" s="7">
        <v>9.5</v>
      </c>
      <c r="L7" s="7">
        <v>9.5</v>
      </c>
      <c r="M7" s="15">
        <f t="shared" si="0"/>
        <v>77</v>
      </c>
      <c r="N7" s="13">
        <f t="shared" si="1"/>
        <v>77</v>
      </c>
    </row>
    <row r="8" spans="1:14" ht="15.75">
      <c r="A8" s="15">
        <v>4</v>
      </c>
      <c r="B8" s="9"/>
      <c r="C8" s="6">
        <v>8</v>
      </c>
      <c r="D8" s="6">
        <v>8</v>
      </c>
      <c r="E8" s="6">
        <v>9.5</v>
      </c>
      <c r="F8" s="6">
        <v>8.5</v>
      </c>
      <c r="G8" s="6">
        <v>7</v>
      </c>
      <c r="H8" s="6">
        <v>10</v>
      </c>
      <c r="I8" s="6">
        <v>9.5</v>
      </c>
      <c r="J8" s="6">
        <v>9</v>
      </c>
      <c r="K8" s="7">
        <v>9</v>
      </c>
      <c r="L8" s="7">
        <v>9</v>
      </c>
      <c r="M8" s="15">
        <f t="shared" si="0"/>
        <v>87.5</v>
      </c>
      <c r="N8" s="13">
        <f t="shared" si="1"/>
        <v>87.5</v>
      </c>
    </row>
    <row r="9" spans="1:15" ht="15.75">
      <c r="A9" s="15">
        <v>5</v>
      </c>
      <c r="B9" s="9"/>
      <c r="C9" s="6">
        <v>6.5</v>
      </c>
      <c r="D9" s="6">
        <v>6</v>
      </c>
      <c r="E9" s="6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v>0</v>
      </c>
      <c r="L9" s="7">
        <v>0</v>
      </c>
      <c r="M9" s="15"/>
      <c r="N9" s="13"/>
      <c r="O9" t="s">
        <v>27</v>
      </c>
    </row>
    <row r="10" spans="1:14" ht="15.75">
      <c r="A10" s="15">
        <v>6</v>
      </c>
      <c r="B10" s="9"/>
      <c r="C10" s="6">
        <v>6</v>
      </c>
      <c r="D10" s="6">
        <v>7</v>
      </c>
      <c r="E10" s="6">
        <v>0</v>
      </c>
      <c r="F10" s="6">
        <v>7</v>
      </c>
      <c r="G10" s="6">
        <v>9</v>
      </c>
      <c r="H10" s="6">
        <v>9</v>
      </c>
      <c r="I10" s="6">
        <v>10</v>
      </c>
      <c r="J10" s="6">
        <v>0</v>
      </c>
      <c r="K10" s="7">
        <v>10</v>
      </c>
      <c r="L10" s="18">
        <v>0</v>
      </c>
      <c r="M10" s="15">
        <f t="shared" si="0"/>
        <v>58</v>
      </c>
      <c r="N10" s="13">
        <f t="shared" si="1"/>
        <v>58</v>
      </c>
    </row>
    <row r="11" spans="1:14" ht="15.75">
      <c r="A11" s="15">
        <v>7</v>
      </c>
      <c r="B11" s="9"/>
      <c r="C11" s="6">
        <v>7.25</v>
      </c>
      <c r="D11" s="6">
        <v>7</v>
      </c>
      <c r="E11" s="6">
        <v>8</v>
      </c>
      <c r="F11" s="6">
        <v>8.5</v>
      </c>
      <c r="G11" s="6">
        <v>7</v>
      </c>
      <c r="H11" s="6">
        <v>9.5</v>
      </c>
      <c r="I11" s="6">
        <v>9.5</v>
      </c>
      <c r="J11" s="6">
        <v>8</v>
      </c>
      <c r="K11" s="7">
        <v>10</v>
      </c>
      <c r="L11" s="7">
        <v>9</v>
      </c>
      <c r="M11" s="15">
        <f t="shared" si="0"/>
        <v>83.75</v>
      </c>
      <c r="N11" s="13">
        <f t="shared" si="1"/>
        <v>83.75</v>
      </c>
    </row>
    <row r="12" spans="1:14" ht="15.75">
      <c r="A12" s="15">
        <v>8</v>
      </c>
      <c r="B12" s="9"/>
      <c r="C12" s="6">
        <v>6</v>
      </c>
      <c r="D12" s="6">
        <v>7</v>
      </c>
      <c r="E12" s="6">
        <v>9</v>
      </c>
      <c r="F12" s="6">
        <v>7</v>
      </c>
      <c r="G12" s="6">
        <v>7</v>
      </c>
      <c r="H12" s="6">
        <v>10</v>
      </c>
      <c r="I12" s="6">
        <v>0</v>
      </c>
      <c r="J12" s="6">
        <v>8</v>
      </c>
      <c r="K12" s="7">
        <v>8</v>
      </c>
      <c r="L12" s="7">
        <v>0</v>
      </c>
      <c r="M12" s="15">
        <f t="shared" si="0"/>
        <v>62</v>
      </c>
      <c r="N12" s="13">
        <f t="shared" si="1"/>
        <v>62</v>
      </c>
    </row>
    <row r="13" spans="1:14" ht="15.75">
      <c r="A13" s="15">
        <v>9</v>
      </c>
      <c r="B13" s="9"/>
      <c r="C13" s="6">
        <v>7.5</v>
      </c>
      <c r="D13" s="6">
        <v>7</v>
      </c>
      <c r="E13" s="6">
        <v>7.5</v>
      </c>
      <c r="F13" s="6">
        <v>8</v>
      </c>
      <c r="G13" s="6">
        <v>6.5</v>
      </c>
      <c r="H13" s="6">
        <v>10</v>
      </c>
      <c r="I13" s="6">
        <v>9</v>
      </c>
      <c r="J13" s="6">
        <v>7</v>
      </c>
      <c r="K13" s="7">
        <v>9</v>
      </c>
      <c r="L13" s="7">
        <v>9</v>
      </c>
      <c r="M13" s="15">
        <f t="shared" si="0"/>
        <v>80.5</v>
      </c>
      <c r="N13" s="13">
        <f t="shared" si="1"/>
        <v>80.5</v>
      </c>
    </row>
    <row r="14" spans="1:14" ht="15.75">
      <c r="A14" s="15">
        <v>10</v>
      </c>
      <c r="B14" s="9"/>
      <c r="C14" s="6">
        <v>8</v>
      </c>
      <c r="D14" s="6">
        <v>9</v>
      </c>
      <c r="E14" s="6">
        <v>10</v>
      </c>
      <c r="F14" s="6">
        <v>8</v>
      </c>
      <c r="G14" s="6">
        <v>8.5</v>
      </c>
      <c r="H14" s="6">
        <v>0</v>
      </c>
      <c r="I14" s="6">
        <v>10</v>
      </c>
      <c r="J14" s="6">
        <v>9</v>
      </c>
      <c r="K14" s="7">
        <v>10</v>
      </c>
      <c r="L14" s="7">
        <v>10</v>
      </c>
      <c r="M14" s="15">
        <f t="shared" si="0"/>
        <v>82.5</v>
      </c>
      <c r="N14" s="13">
        <f t="shared" si="1"/>
        <v>82.5</v>
      </c>
    </row>
    <row r="15" spans="1:14" ht="15.75">
      <c r="A15" s="15">
        <v>11</v>
      </c>
      <c r="B15" s="9"/>
      <c r="C15" s="6">
        <v>4</v>
      </c>
      <c r="D15" s="6">
        <v>6</v>
      </c>
      <c r="E15" s="6">
        <v>7</v>
      </c>
      <c r="F15" s="6">
        <v>8</v>
      </c>
      <c r="G15" s="6">
        <v>7</v>
      </c>
      <c r="H15" s="6">
        <v>10</v>
      </c>
      <c r="I15" s="6">
        <v>9</v>
      </c>
      <c r="J15" s="6">
        <v>7</v>
      </c>
      <c r="K15" s="7">
        <v>8.5</v>
      </c>
      <c r="L15" s="7">
        <v>8</v>
      </c>
      <c r="M15" s="15">
        <f t="shared" si="0"/>
        <v>74.5</v>
      </c>
      <c r="N15" s="13">
        <f t="shared" si="1"/>
        <v>74.5</v>
      </c>
    </row>
    <row r="16" spans="1:14" ht="15.75">
      <c r="A16" s="15">
        <v>12</v>
      </c>
      <c r="B16" s="9"/>
      <c r="C16" s="6">
        <v>7</v>
      </c>
      <c r="D16" s="6">
        <v>7</v>
      </c>
      <c r="E16" s="6">
        <v>7.5</v>
      </c>
      <c r="F16" s="6">
        <v>8</v>
      </c>
      <c r="G16" s="6">
        <v>7</v>
      </c>
      <c r="H16" s="6">
        <v>10</v>
      </c>
      <c r="I16" s="6">
        <v>9.5</v>
      </c>
      <c r="J16" s="6">
        <v>8</v>
      </c>
      <c r="K16" s="7">
        <v>9.5</v>
      </c>
      <c r="L16" s="9">
        <v>9</v>
      </c>
      <c r="M16" s="15">
        <f t="shared" si="0"/>
        <v>82.5</v>
      </c>
      <c r="N16" s="13">
        <f t="shared" si="1"/>
        <v>82.5</v>
      </c>
    </row>
    <row r="17" spans="1:14" ht="15.75">
      <c r="A17" s="15">
        <v>13</v>
      </c>
      <c r="B17" s="9"/>
      <c r="C17" s="6">
        <v>5</v>
      </c>
      <c r="D17" s="6">
        <v>7</v>
      </c>
      <c r="E17" s="6">
        <v>6.5</v>
      </c>
      <c r="F17" s="6">
        <v>8</v>
      </c>
      <c r="G17" s="6">
        <v>0</v>
      </c>
      <c r="H17" s="6">
        <v>9.5</v>
      </c>
      <c r="I17" s="6">
        <v>9.5</v>
      </c>
      <c r="J17" s="6">
        <v>7</v>
      </c>
      <c r="K17" s="7">
        <v>10</v>
      </c>
      <c r="L17" s="7">
        <v>9</v>
      </c>
      <c r="M17" s="15">
        <f t="shared" si="0"/>
        <v>71.5</v>
      </c>
      <c r="N17" s="13">
        <f t="shared" si="1"/>
        <v>71.5</v>
      </c>
    </row>
    <row r="18" spans="1:14" ht="15.75">
      <c r="A18" s="15">
        <v>14</v>
      </c>
      <c r="B18" s="9"/>
      <c r="C18" s="6">
        <v>6.5</v>
      </c>
      <c r="D18" s="6">
        <v>8.5</v>
      </c>
      <c r="E18" s="6">
        <v>8.5</v>
      </c>
      <c r="F18" s="6">
        <v>9</v>
      </c>
      <c r="G18" s="6">
        <v>9</v>
      </c>
      <c r="H18" s="6">
        <v>10</v>
      </c>
      <c r="I18" s="6">
        <v>10</v>
      </c>
      <c r="J18" s="6">
        <v>9</v>
      </c>
      <c r="K18" s="7">
        <v>7</v>
      </c>
      <c r="L18" s="7">
        <v>9</v>
      </c>
      <c r="M18" s="15">
        <f t="shared" si="0"/>
        <v>86.5</v>
      </c>
      <c r="N18" s="13">
        <f t="shared" si="1"/>
        <v>86.5</v>
      </c>
    </row>
    <row r="19" spans="1:14" ht="15.75">
      <c r="A19" s="15">
        <v>15</v>
      </c>
      <c r="B19" s="9"/>
      <c r="C19" s="6">
        <v>5.5</v>
      </c>
      <c r="D19" s="6">
        <v>8</v>
      </c>
      <c r="E19" s="6">
        <v>9.5</v>
      </c>
      <c r="F19" s="6">
        <v>7.5</v>
      </c>
      <c r="G19" s="6">
        <v>8.5</v>
      </c>
      <c r="H19" s="6">
        <v>9.5</v>
      </c>
      <c r="I19" s="6">
        <v>9.5</v>
      </c>
      <c r="J19" s="6">
        <v>8.5</v>
      </c>
      <c r="K19" s="7">
        <v>8.5</v>
      </c>
      <c r="L19" s="7">
        <v>9</v>
      </c>
      <c r="M19" s="15">
        <f t="shared" si="0"/>
        <v>84</v>
      </c>
      <c r="N19" s="13">
        <f t="shared" si="1"/>
        <v>84</v>
      </c>
    </row>
    <row r="20" spans="1:14" ht="15.75">
      <c r="A20" s="15">
        <v>16</v>
      </c>
      <c r="B20" s="9"/>
      <c r="C20" s="6">
        <v>6</v>
      </c>
      <c r="D20" s="6">
        <v>7</v>
      </c>
      <c r="E20" s="6">
        <v>7.5</v>
      </c>
      <c r="F20" s="6">
        <v>8</v>
      </c>
      <c r="G20" s="6">
        <v>6</v>
      </c>
      <c r="H20" s="6">
        <v>9</v>
      </c>
      <c r="I20" s="6">
        <v>9</v>
      </c>
      <c r="J20" s="6">
        <v>8</v>
      </c>
      <c r="K20" s="7">
        <v>7.5</v>
      </c>
      <c r="L20" s="7">
        <v>9</v>
      </c>
      <c r="M20" s="15">
        <f t="shared" si="0"/>
        <v>77</v>
      </c>
      <c r="N20" s="13">
        <f t="shared" si="1"/>
        <v>77</v>
      </c>
    </row>
    <row r="21" spans="1:14" ht="12.75">
      <c r="A21" s="12" t="s">
        <v>1</v>
      </c>
      <c r="B21" s="13"/>
      <c r="C21" s="13">
        <f aca="true" t="shared" si="2" ref="C21:N21">AVERAGE(C5:C20)</f>
        <v>6.046875</v>
      </c>
      <c r="D21" s="13">
        <f t="shared" si="2"/>
        <v>7.375</v>
      </c>
      <c r="E21" s="13">
        <f t="shared" si="2"/>
        <v>7.8125</v>
      </c>
      <c r="F21" s="13">
        <f t="shared" si="2"/>
        <v>7.125</v>
      </c>
      <c r="G21" s="13">
        <f t="shared" si="2"/>
        <v>6.09375</v>
      </c>
      <c r="H21" s="13">
        <f t="shared" si="2"/>
        <v>8.5</v>
      </c>
      <c r="I21" s="13">
        <f t="shared" si="2"/>
        <v>8.40625</v>
      </c>
      <c r="J21" s="13">
        <f t="shared" si="2"/>
        <v>7.1875</v>
      </c>
      <c r="K21" s="13">
        <f t="shared" si="2"/>
        <v>8.28125</v>
      </c>
      <c r="L21" s="13">
        <f t="shared" si="2"/>
        <v>7.34375</v>
      </c>
      <c r="M21" s="13">
        <f>AVERAGE(M5:M20)</f>
        <v>77.75</v>
      </c>
      <c r="N21" s="13">
        <f t="shared" si="2"/>
        <v>77.75</v>
      </c>
    </row>
    <row r="22" spans="1:14" ht="12.75">
      <c r="A22" s="12" t="s">
        <v>0</v>
      </c>
      <c r="B22" s="13"/>
      <c r="C22" s="13">
        <f aca="true" t="shared" si="3" ref="C22:N22">STDEV(C4:C20)</f>
        <v>2.02352887739391</v>
      </c>
      <c r="D22" s="13">
        <f t="shared" si="3"/>
        <v>1.1718198516435383</v>
      </c>
      <c r="E22" s="13">
        <f t="shared" si="3"/>
        <v>2.343639703287075</v>
      </c>
      <c r="F22" s="13">
        <f t="shared" si="3"/>
        <v>2.783221789475601</v>
      </c>
      <c r="G22" s="13">
        <f t="shared" si="3"/>
        <v>3.096190733598873</v>
      </c>
      <c r="H22" s="13">
        <f t="shared" si="3"/>
        <v>3.232987145404841</v>
      </c>
      <c r="I22" s="13">
        <f t="shared" si="3"/>
        <v>3.2009878989792773</v>
      </c>
      <c r="J22" s="13">
        <f t="shared" si="3"/>
        <v>2.964557798589272</v>
      </c>
      <c r="K22" s="13">
        <f t="shared" si="3"/>
        <v>2.5248762345905194</v>
      </c>
      <c r="L22" s="13">
        <f t="shared" si="3"/>
        <v>3.803539373360802</v>
      </c>
      <c r="M22" s="13">
        <f t="shared" si="3"/>
        <v>8.727522148762663</v>
      </c>
      <c r="N22" s="13">
        <f t="shared" si="3"/>
        <v>8.727522148762663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K21" sqref="K21:L21"/>
    </sheetView>
  </sheetViews>
  <sheetFormatPr defaultColWidth="9.140625" defaultRowHeight="12.75"/>
  <cols>
    <col min="1" max="1" width="9.140625" style="1" customWidth="1"/>
    <col min="2" max="10" width="6.421875" style="1" customWidth="1"/>
    <col min="11" max="11" width="11.28125" style="0" customWidth="1"/>
    <col min="12" max="12" width="10.57421875" style="3" customWidth="1"/>
  </cols>
  <sheetData>
    <row r="1" ht="12.75">
      <c r="C1" s="1" t="s">
        <v>17</v>
      </c>
    </row>
    <row r="2" ht="12.75">
      <c r="C2" s="1" t="s">
        <v>24</v>
      </c>
    </row>
    <row r="3" ht="12.75">
      <c r="C3" s="1" t="s">
        <v>25</v>
      </c>
    </row>
    <row r="4" spans="1:13" ht="12.75">
      <c r="A4" s="15"/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13</v>
      </c>
      <c r="L4" s="13" t="s">
        <v>21</v>
      </c>
      <c r="M4" s="16"/>
    </row>
    <row r="5" spans="1:19" ht="15.75">
      <c r="A5" s="15">
        <v>1</v>
      </c>
      <c r="B5" s="17">
        <v>10</v>
      </c>
      <c r="C5" s="17">
        <v>8</v>
      </c>
      <c r="D5" s="17">
        <v>2</v>
      </c>
      <c r="E5" s="17">
        <v>6</v>
      </c>
      <c r="F5" s="17">
        <v>3</v>
      </c>
      <c r="G5" s="17">
        <v>2</v>
      </c>
      <c r="H5" s="19">
        <v>1</v>
      </c>
      <c r="I5" s="19">
        <v>7</v>
      </c>
      <c r="J5" s="19">
        <v>10</v>
      </c>
      <c r="K5" s="15">
        <f>SUM(B5:J5)</f>
        <v>49</v>
      </c>
      <c r="L5" s="13">
        <f>K5*50/90</f>
        <v>27.22222222222222</v>
      </c>
      <c r="S5" s="16"/>
    </row>
    <row r="6" spans="1:12" ht="15.75">
      <c r="A6" s="15">
        <v>2</v>
      </c>
      <c r="B6" s="17">
        <v>0</v>
      </c>
      <c r="C6" s="17">
        <v>8</v>
      </c>
      <c r="D6" s="17">
        <v>0</v>
      </c>
      <c r="E6" s="17">
        <v>3</v>
      </c>
      <c r="F6" s="17">
        <v>9</v>
      </c>
      <c r="G6" s="17">
        <v>0</v>
      </c>
      <c r="H6" s="19">
        <v>2</v>
      </c>
      <c r="I6" s="19">
        <v>6</v>
      </c>
      <c r="J6" s="19">
        <v>0</v>
      </c>
      <c r="K6" s="15">
        <f>SUM(B6:J6)</f>
        <v>28</v>
      </c>
      <c r="L6" s="13">
        <f aca="true" t="shared" si="0" ref="L6:L20">K6*50/90</f>
        <v>15.555555555555555</v>
      </c>
    </row>
    <row r="7" spans="1:12" ht="15.75">
      <c r="A7" s="15">
        <v>3</v>
      </c>
      <c r="B7" s="17">
        <v>2</v>
      </c>
      <c r="C7" s="17">
        <v>8</v>
      </c>
      <c r="D7" s="17">
        <v>5</v>
      </c>
      <c r="E7" s="17">
        <v>2</v>
      </c>
      <c r="F7" s="17">
        <v>5.5</v>
      </c>
      <c r="G7" s="17">
        <v>0</v>
      </c>
      <c r="H7" s="19">
        <v>2</v>
      </c>
      <c r="I7" s="19">
        <v>7.5</v>
      </c>
      <c r="J7" s="19">
        <v>0</v>
      </c>
      <c r="K7" s="15">
        <f aca="true" t="shared" si="1" ref="K7:K20">SUM(B7:J7)</f>
        <v>32</v>
      </c>
      <c r="L7" s="13">
        <f t="shared" si="0"/>
        <v>17.77777777777778</v>
      </c>
    </row>
    <row r="8" spans="1:12" ht="15.75">
      <c r="A8" s="15">
        <v>4</v>
      </c>
      <c r="B8" s="17">
        <v>10</v>
      </c>
      <c r="C8" s="17">
        <v>10</v>
      </c>
      <c r="D8" s="17">
        <v>4</v>
      </c>
      <c r="E8" s="17">
        <v>1</v>
      </c>
      <c r="F8" s="17">
        <v>10</v>
      </c>
      <c r="G8" s="17">
        <v>3</v>
      </c>
      <c r="H8" s="19">
        <v>1</v>
      </c>
      <c r="I8" s="19">
        <v>10</v>
      </c>
      <c r="J8" s="19">
        <v>9.5</v>
      </c>
      <c r="K8" s="15">
        <f t="shared" si="1"/>
        <v>58.5</v>
      </c>
      <c r="L8" s="13">
        <f t="shared" si="0"/>
        <v>32.5</v>
      </c>
    </row>
    <row r="9" spans="1:13" ht="15.75">
      <c r="A9" s="15">
        <v>5</v>
      </c>
      <c r="B9" s="17">
        <v>2</v>
      </c>
      <c r="C9" s="17">
        <v>8</v>
      </c>
      <c r="D9" s="17">
        <v>0</v>
      </c>
      <c r="E9" s="17">
        <v>0</v>
      </c>
      <c r="F9" s="17">
        <v>0</v>
      </c>
      <c r="G9" s="17">
        <v>0</v>
      </c>
      <c r="H9" s="19">
        <v>0</v>
      </c>
      <c r="I9" s="19">
        <v>0</v>
      </c>
      <c r="J9" s="19">
        <v>0</v>
      </c>
      <c r="K9" s="15"/>
      <c r="L9" s="13"/>
      <c r="M9" t="s">
        <v>27</v>
      </c>
    </row>
    <row r="10" spans="1:12" ht="15.75">
      <c r="A10" s="15">
        <v>6</v>
      </c>
      <c r="B10" s="17">
        <v>6</v>
      </c>
      <c r="C10" s="17">
        <v>0</v>
      </c>
      <c r="D10" s="17">
        <v>0</v>
      </c>
      <c r="E10" s="17">
        <v>3</v>
      </c>
      <c r="F10" s="17">
        <v>0</v>
      </c>
      <c r="G10" s="17">
        <v>2</v>
      </c>
      <c r="H10" s="19">
        <v>2</v>
      </c>
      <c r="I10" s="19">
        <v>7</v>
      </c>
      <c r="J10" s="19">
        <v>10</v>
      </c>
      <c r="K10" s="15">
        <f t="shared" si="1"/>
        <v>30</v>
      </c>
      <c r="L10" s="13">
        <f t="shared" si="0"/>
        <v>16.666666666666668</v>
      </c>
    </row>
    <row r="11" spans="1:13" ht="15.75">
      <c r="A11" s="15">
        <v>7</v>
      </c>
      <c r="B11" s="17">
        <v>2</v>
      </c>
      <c r="C11" s="17">
        <v>10</v>
      </c>
      <c r="D11" s="17">
        <v>0</v>
      </c>
      <c r="E11" s="17">
        <v>6</v>
      </c>
      <c r="F11" s="17">
        <v>4</v>
      </c>
      <c r="G11" s="17">
        <v>5</v>
      </c>
      <c r="H11" s="19">
        <v>2</v>
      </c>
      <c r="I11" s="19">
        <v>8</v>
      </c>
      <c r="J11" s="19">
        <v>9.5</v>
      </c>
      <c r="K11" s="15">
        <f t="shared" si="1"/>
        <v>46.5</v>
      </c>
      <c r="L11" s="13">
        <f>K11*50/80</f>
        <v>29.0625</v>
      </c>
      <c r="M11" t="s">
        <v>45</v>
      </c>
    </row>
    <row r="12" spans="1:12" ht="15.75">
      <c r="A12" s="15">
        <v>8</v>
      </c>
      <c r="B12" s="17">
        <v>10</v>
      </c>
      <c r="C12" s="17">
        <v>10</v>
      </c>
      <c r="D12" s="17">
        <v>4</v>
      </c>
      <c r="E12" s="17">
        <v>0</v>
      </c>
      <c r="F12" s="17">
        <v>4</v>
      </c>
      <c r="G12" s="17">
        <v>3</v>
      </c>
      <c r="H12" s="19">
        <v>3</v>
      </c>
      <c r="I12" s="19">
        <v>8</v>
      </c>
      <c r="J12" s="19">
        <v>0</v>
      </c>
      <c r="K12" s="15">
        <f t="shared" si="1"/>
        <v>42</v>
      </c>
      <c r="L12" s="13">
        <f t="shared" si="0"/>
        <v>23.333333333333332</v>
      </c>
    </row>
    <row r="13" spans="1:12" ht="15.75">
      <c r="A13" s="15">
        <v>9</v>
      </c>
      <c r="B13" s="17">
        <v>7</v>
      </c>
      <c r="C13" s="17">
        <v>8</v>
      </c>
      <c r="D13" s="17">
        <v>3</v>
      </c>
      <c r="E13" s="17">
        <v>2</v>
      </c>
      <c r="F13" s="17">
        <v>6</v>
      </c>
      <c r="G13" s="17">
        <v>0</v>
      </c>
      <c r="H13" s="19">
        <v>0</v>
      </c>
      <c r="I13" s="19">
        <v>6.5</v>
      </c>
      <c r="J13" s="19">
        <v>0</v>
      </c>
      <c r="K13" s="15">
        <f t="shared" si="1"/>
        <v>32.5</v>
      </c>
      <c r="L13" s="13">
        <f t="shared" si="0"/>
        <v>18.055555555555557</v>
      </c>
    </row>
    <row r="14" spans="1:12" ht="15.75">
      <c r="A14" s="15">
        <v>10</v>
      </c>
      <c r="B14" s="17">
        <v>7</v>
      </c>
      <c r="C14" s="17">
        <v>8</v>
      </c>
      <c r="D14" s="17">
        <v>5</v>
      </c>
      <c r="E14" s="17">
        <v>9</v>
      </c>
      <c r="F14" s="17">
        <v>10</v>
      </c>
      <c r="G14" s="17">
        <v>6</v>
      </c>
      <c r="H14" s="19">
        <v>0</v>
      </c>
      <c r="I14" s="19">
        <v>6</v>
      </c>
      <c r="J14" s="19">
        <v>10</v>
      </c>
      <c r="K14" s="15">
        <f t="shared" si="1"/>
        <v>61</v>
      </c>
      <c r="L14" s="13">
        <f t="shared" si="0"/>
        <v>33.888888888888886</v>
      </c>
    </row>
    <row r="15" spans="1:12" ht="15.75">
      <c r="A15" s="15">
        <v>11</v>
      </c>
      <c r="B15" s="17">
        <v>7</v>
      </c>
      <c r="C15" s="17">
        <v>4</v>
      </c>
      <c r="D15" s="17">
        <v>5</v>
      </c>
      <c r="E15" s="17">
        <v>7</v>
      </c>
      <c r="F15" s="17">
        <v>10</v>
      </c>
      <c r="G15" s="17">
        <v>3</v>
      </c>
      <c r="H15" s="19">
        <v>1</v>
      </c>
      <c r="I15" s="19">
        <v>10</v>
      </c>
      <c r="J15" s="19">
        <v>9</v>
      </c>
      <c r="K15" s="15">
        <f t="shared" si="1"/>
        <v>56</v>
      </c>
      <c r="L15" s="13">
        <f t="shared" si="0"/>
        <v>31.11111111111111</v>
      </c>
    </row>
    <row r="16" spans="1:13" ht="15.75">
      <c r="A16" s="15">
        <v>12</v>
      </c>
      <c r="B16" s="17">
        <v>10</v>
      </c>
      <c r="C16" s="17">
        <v>10</v>
      </c>
      <c r="D16" s="17">
        <v>0</v>
      </c>
      <c r="E16" s="17">
        <v>2</v>
      </c>
      <c r="F16" s="17">
        <v>10</v>
      </c>
      <c r="G16" s="17">
        <v>0</v>
      </c>
      <c r="H16" s="19">
        <v>0</v>
      </c>
      <c r="I16" s="19">
        <v>7</v>
      </c>
      <c r="J16" s="19">
        <v>0</v>
      </c>
      <c r="K16" s="15">
        <f t="shared" si="1"/>
        <v>39</v>
      </c>
      <c r="L16" s="13">
        <f>K16*50/80</f>
        <v>24.375</v>
      </c>
      <c r="M16" t="s">
        <v>45</v>
      </c>
    </row>
    <row r="17" spans="1:12" ht="15.75">
      <c r="A17" s="15">
        <v>13</v>
      </c>
      <c r="B17" s="17">
        <v>2</v>
      </c>
      <c r="C17" s="17">
        <v>8</v>
      </c>
      <c r="D17" s="17">
        <v>6</v>
      </c>
      <c r="E17" s="17">
        <v>7</v>
      </c>
      <c r="F17" s="17">
        <v>3</v>
      </c>
      <c r="G17" s="17">
        <v>0</v>
      </c>
      <c r="H17" s="19">
        <v>1</v>
      </c>
      <c r="I17" s="19">
        <v>10</v>
      </c>
      <c r="J17" s="19">
        <v>8</v>
      </c>
      <c r="K17" s="15">
        <f t="shared" si="1"/>
        <v>45</v>
      </c>
      <c r="L17" s="13">
        <f t="shared" si="0"/>
        <v>25</v>
      </c>
    </row>
    <row r="18" spans="1:12" ht="15.75">
      <c r="A18" s="15">
        <v>14</v>
      </c>
      <c r="B18" s="17">
        <v>5</v>
      </c>
      <c r="C18" s="17">
        <v>8</v>
      </c>
      <c r="D18" s="17">
        <v>5</v>
      </c>
      <c r="E18" s="17">
        <v>8</v>
      </c>
      <c r="F18" s="17">
        <v>2</v>
      </c>
      <c r="G18" s="17">
        <v>7</v>
      </c>
      <c r="H18" s="19">
        <v>1</v>
      </c>
      <c r="I18" s="19">
        <v>7</v>
      </c>
      <c r="J18" s="19">
        <v>8</v>
      </c>
      <c r="K18" s="15">
        <f t="shared" si="1"/>
        <v>51</v>
      </c>
      <c r="L18" s="13">
        <f t="shared" si="0"/>
        <v>28.333333333333332</v>
      </c>
    </row>
    <row r="19" spans="1:12" ht="15.75">
      <c r="A19" s="15">
        <v>15</v>
      </c>
      <c r="B19" s="17">
        <v>10</v>
      </c>
      <c r="C19" s="17">
        <v>10</v>
      </c>
      <c r="D19" s="17">
        <v>6</v>
      </c>
      <c r="E19" s="17">
        <v>10</v>
      </c>
      <c r="F19" s="17">
        <v>7.5</v>
      </c>
      <c r="G19" s="17">
        <v>4</v>
      </c>
      <c r="H19" s="19">
        <v>1</v>
      </c>
      <c r="I19" s="19">
        <v>6</v>
      </c>
      <c r="J19" s="19">
        <v>5</v>
      </c>
      <c r="K19" s="15">
        <f t="shared" si="1"/>
        <v>59.5</v>
      </c>
      <c r="L19" s="13">
        <f t="shared" si="0"/>
        <v>33.05555555555556</v>
      </c>
    </row>
    <row r="20" spans="1:12" ht="15.75">
      <c r="A20" s="15">
        <v>16</v>
      </c>
      <c r="B20" s="17">
        <v>7</v>
      </c>
      <c r="C20" s="17">
        <v>10</v>
      </c>
      <c r="D20" s="17">
        <v>5</v>
      </c>
      <c r="E20" s="17">
        <v>4</v>
      </c>
      <c r="F20" s="17">
        <v>2</v>
      </c>
      <c r="G20" s="17">
        <v>2</v>
      </c>
      <c r="H20" s="19">
        <v>1</v>
      </c>
      <c r="I20" s="19">
        <v>10</v>
      </c>
      <c r="J20" s="19">
        <v>9.5</v>
      </c>
      <c r="K20" s="15">
        <f t="shared" si="1"/>
        <v>50.5</v>
      </c>
      <c r="L20" s="13">
        <f t="shared" si="0"/>
        <v>28.055555555555557</v>
      </c>
    </row>
    <row r="21" spans="1:12" ht="12.75">
      <c r="A21" s="15" t="s">
        <v>11</v>
      </c>
      <c r="B21" s="13">
        <f aca="true" t="shared" si="2" ref="B21:L21">AVERAGE(B5:B20)</f>
        <v>6.0625</v>
      </c>
      <c r="C21" s="13">
        <f t="shared" si="2"/>
        <v>8</v>
      </c>
      <c r="D21" s="13">
        <f t="shared" si="2"/>
        <v>3.125</v>
      </c>
      <c r="E21" s="13">
        <f t="shared" si="2"/>
        <v>4.375</v>
      </c>
      <c r="F21" s="13">
        <f t="shared" si="2"/>
        <v>5.375</v>
      </c>
      <c r="G21" s="13">
        <f t="shared" si="2"/>
        <v>2.3125</v>
      </c>
      <c r="H21" s="13">
        <f t="shared" si="2"/>
        <v>1.125</v>
      </c>
      <c r="I21" s="13">
        <f t="shared" si="2"/>
        <v>7.25</v>
      </c>
      <c r="J21" s="13">
        <f t="shared" si="2"/>
        <v>5.53125</v>
      </c>
      <c r="K21" s="13">
        <f t="shared" si="2"/>
        <v>45.36666666666667</v>
      </c>
      <c r="L21" s="13">
        <f t="shared" si="2"/>
        <v>25.599537037037035</v>
      </c>
    </row>
    <row r="22" spans="1:12" ht="12.75">
      <c r="A22" s="15" t="s">
        <v>12</v>
      </c>
      <c r="B22" s="13">
        <f aca="true" t="shared" si="3" ref="B22:L22">STDEV(B5:B20)</f>
        <v>3.511291310425079</v>
      </c>
      <c r="C22" s="13">
        <f t="shared" si="3"/>
        <v>2.6331223544175333</v>
      </c>
      <c r="D22" s="13">
        <f t="shared" si="3"/>
        <v>2.3909551787239063</v>
      </c>
      <c r="E22" s="13">
        <f t="shared" si="3"/>
        <v>3.2223180062391936</v>
      </c>
      <c r="F22" s="13">
        <f t="shared" si="3"/>
        <v>3.6446307540453713</v>
      </c>
      <c r="G22" s="13">
        <f t="shared" si="3"/>
        <v>2.301267766543766</v>
      </c>
      <c r="H22" s="13">
        <f t="shared" si="3"/>
        <v>0.8850612031567836</v>
      </c>
      <c r="I22" s="13">
        <f t="shared" si="3"/>
        <v>2.442676128074835</v>
      </c>
      <c r="J22" s="13">
        <f t="shared" si="3"/>
        <v>4.584280205223062</v>
      </c>
      <c r="K22" s="13">
        <f t="shared" si="3"/>
        <v>11.136277055940495</v>
      </c>
      <c r="L22" s="13">
        <f t="shared" si="3"/>
        <v>6.188666019385787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21" sqref="G21:G22"/>
    </sheetView>
  </sheetViews>
  <sheetFormatPr defaultColWidth="9.140625" defaultRowHeight="12.75"/>
  <cols>
    <col min="1" max="2" width="8.14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12" max="12" width="6.57421875" style="0" customWidth="1"/>
    <col min="13" max="13" width="15.140625" style="0" customWidth="1"/>
    <col min="14" max="15" width="11.28125" style="0" customWidth="1"/>
  </cols>
  <sheetData>
    <row r="1" spans="2:4" ht="12.75">
      <c r="B1" s="1"/>
      <c r="C1" s="1"/>
      <c r="D1" s="1" t="s">
        <v>17</v>
      </c>
    </row>
    <row r="2" spans="2:4" ht="12.75">
      <c r="B2" s="1"/>
      <c r="C2" s="1"/>
      <c r="D2" s="1" t="s">
        <v>24</v>
      </c>
    </row>
    <row r="3" spans="2:4" ht="12.75">
      <c r="B3" s="1"/>
      <c r="C3" s="1"/>
      <c r="D3" s="1" t="s">
        <v>25</v>
      </c>
    </row>
    <row r="4" spans="1:15" ht="18">
      <c r="A4" s="15" t="s">
        <v>18</v>
      </c>
      <c r="B4" s="15" t="s">
        <v>20</v>
      </c>
      <c r="C4" s="15" t="s">
        <v>19</v>
      </c>
      <c r="D4" s="13" t="s">
        <v>14</v>
      </c>
      <c r="E4" s="13" t="s">
        <v>21</v>
      </c>
      <c r="F4" s="15" t="s">
        <v>22</v>
      </c>
      <c r="G4" s="14" t="s">
        <v>16</v>
      </c>
      <c r="H4" s="15" t="s">
        <v>15</v>
      </c>
      <c r="L4" s="22"/>
      <c r="M4" s="23" t="s">
        <v>20</v>
      </c>
      <c r="N4" s="23" t="s">
        <v>47</v>
      </c>
      <c r="O4" s="23" t="s">
        <v>50</v>
      </c>
    </row>
    <row r="5" spans="1:15" ht="18.75">
      <c r="A5" s="15">
        <v>1</v>
      </c>
      <c r="B5" s="6">
        <v>271717</v>
      </c>
      <c r="C5" s="8"/>
      <c r="D5" s="10">
        <f>LR!N5</f>
        <v>85.5</v>
      </c>
      <c r="E5" s="10">
        <f>Quizzes!L5</f>
        <v>27.22222222222222</v>
      </c>
      <c r="F5" s="10">
        <f>O5*50/17</f>
        <v>29.41176470588235</v>
      </c>
      <c r="G5" s="11">
        <f>F5+E5+D5+C5</f>
        <v>142.13398692810458</v>
      </c>
      <c r="H5" s="7"/>
      <c r="I5">
        <f>B5-200000</f>
        <v>71717</v>
      </c>
      <c r="J5" s="1" t="str">
        <f>CONCATENATE(200,I5,0)</f>
        <v>200717170</v>
      </c>
      <c r="K5" s="1">
        <f>M5-J5</f>
        <v>0</v>
      </c>
      <c r="L5" s="22">
        <v>1</v>
      </c>
      <c r="M5" s="24">
        <v>200717170</v>
      </c>
      <c r="N5" s="25" t="s">
        <v>48</v>
      </c>
      <c r="O5" s="24">
        <v>10</v>
      </c>
    </row>
    <row r="6" spans="1:15" ht="18.75">
      <c r="A6" s="15">
        <v>2</v>
      </c>
      <c r="B6" s="6">
        <v>276137</v>
      </c>
      <c r="C6" s="8">
        <v>1</v>
      </c>
      <c r="D6" s="10">
        <f>LR!N6</f>
        <v>73.5</v>
      </c>
      <c r="E6" s="10">
        <f>Quizzes!L6</f>
        <v>15.555555555555555</v>
      </c>
      <c r="F6" s="10">
        <f aca="true" t="shared" si="0" ref="F6:F20">O6*50/17</f>
        <v>14.705882352941176</v>
      </c>
      <c r="G6" s="11">
        <f aca="true" t="shared" si="1" ref="G6:G20">F6+E6+D6+C6</f>
        <v>104.76143790849673</v>
      </c>
      <c r="H6" s="7"/>
      <c r="I6">
        <f>B6-200000</f>
        <v>76137</v>
      </c>
      <c r="J6" s="1" t="str">
        <f aca="true" t="shared" si="2" ref="J6:J20">CONCATENATE(200,I6,0)</f>
        <v>200761370</v>
      </c>
      <c r="K6" s="1">
        <f>M6-J6</f>
        <v>0</v>
      </c>
      <c r="L6" s="22">
        <v>2</v>
      </c>
      <c r="M6" s="24">
        <v>200761370</v>
      </c>
      <c r="N6" s="25" t="s">
        <v>48</v>
      </c>
      <c r="O6" s="24">
        <v>5</v>
      </c>
    </row>
    <row r="7" spans="1:15" ht="18.75">
      <c r="A7" s="15">
        <v>3</v>
      </c>
      <c r="B7" s="6">
        <v>281634</v>
      </c>
      <c r="C7" s="8">
        <v>1</v>
      </c>
      <c r="D7" s="10">
        <f>LR!N7</f>
        <v>77</v>
      </c>
      <c r="E7" s="10">
        <f>Quizzes!L7</f>
        <v>17.77777777777778</v>
      </c>
      <c r="F7" s="10">
        <f t="shared" si="0"/>
        <v>17.647058823529413</v>
      </c>
      <c r="G7" s="11">
        <f t="shared" si="1"/>
        <v>113.42483660130719</v>
      </c>
      <c r="H7" s="7"/>
      <c r="I7">
        <f>B7-200000</f>
        <v>81634</v>
      </c>
      <c r="J7" s="1" t="str">
        <f t="shared" si="2"/>
        <v>200816340</v>
      </c>
      <c r="K7" s="1">
        <f>M7-J7</f>
        <v>0</v>
      </c>
      <c r="L7" s="22">
        <v>3</v>
      </c>
      <c r="M7" s="24">
        <v>200816340</v>
      </c>
      <c r="N7" s="25" t="s">
        <v>48</v>
      </c>
      <c r="O7" s="24">
        <v>6</v>
      </c>
    </row>
    <row r="8" spans="1:15" ht="18.75">
      <c r="A8" s="15">
        <v>4</v>
      </c>
      <c r="B8" s="6">
        <v>282160</v>
      </c>
      <c r="C8" s="8"/>
      <c r="D8" s="10">
        <f>LR!N8</f>
        <v>87.5</v>
      </c>
      <c r="E8" s="10">
        <f>Quizzes!L8</f>
        <v>32.5</v>
      </c>
      <c r="F8" s="10">
        <f t="shared" si="0"/>
        <v>17.647058823529413</v>
      </c>
      <c r="G8" s="11">
        <f t="shared" si="1"/>
        <v>137.64705882352942</v>
      </c>
      <c r="H8" s="7"/>
      <c r="I8">
        <f>B8-200000</f>
        <v>82160</v>
      </c>
      <c r="J8" s="1" t="str">
        <f t="shared" si="2"/>
        <v>200821600</v>
      </c>
      <c r="K8" s="1">
        <f>M8-J8</f>
        <v>0</v>
      </c>
      <c r="L8" s="22">
        <v>4</v>
      </c>
      <c r="M8" s="24">
        <v>200821600</v>
      </c>
      <c r="N8" s="25" t="s">
        <v>48</v>
      </c>
      <c r="O8" s="24">
        <v>6</v>
      </c>
    </row>
    <row r="9" spans="1:11" ht="15.75">
      <c r="A9" s="15">
        <v>5</v>
      </c>
      <c r="B9" s="6">
        <v>283728</v>
      </c>
      <c r="C9" s="8"/>
      <c r="D9" s="10"/>
      <c r="E9" s="10"/>
      <c r="F9" s="10"/>
      <c r="G9" s="11"/>
      <c r="H9" s="7" t="s">
        <v>27</v>
      </c>
      <c r="J9" s="1"/>
      <c r="K9" s="1"/>
    </row>
    <row r="10" spans="1:15" ht="18.75">
      <c r="A10" s="15">
        <v>6</v>
      </c>
      <c r="B10" s="6">
        <v>283812</v>
      </c>
      <c r="C10" s="8">
        <v>1</v>
      </c>
      <c r="D10" s="10">
        <f>LR!N10</f>
        <v>58</v>
      </c>
      <c r="E10" s="10">
        <f>Quizzes!L10</f>
        <v>16.666666666666668</v>
      </c>
      <c r="F10" s="10">
        <f t="shared" si="0"/>
        <v>17.647058823529413</v>
      </c>
      <c r="G10" s="11">
        <f t="shared" si="1"/>
        <v>93.31372549019608</v>
      </c>
      <c r="H10" s="7"/>
      <c r="I10">
        <f>B10-200000</f>
        <v>83812</v>
      </c>
      <c r="J10" s="1" t="str">
        <f t="shared" si="2"/>
        <v>200838120</v>
      </c>
      <c r="K10" s="1">
        <f>M10-J10</f>
        <v>0</v>
      </c>
      <c r="L10" s="22">
        <v>5</v>
      </c>
      <c r="M10" s="24">
        <v>200838120</v>
      </c>
      <c r="N10" s="25" t="s">
        <v>48</v>
      </c>
      <c r="O10" s="24">
        <v>6</v>
      </c>
    </row>
    <row r="11" spans="1:15" ht="18.75">
      <c r="A11" s="15">
        <v>7</v>
      </c>
      <c r="B11" s="6">
        <v>284102</v>
      </c>
      <c r="C11" s="8"/>
      <c r="D11" s="10">
        <f>LR!N11</f>
        <v>83.75</v>
      </c>
      <c r="E11" s="10">
        <f>Quizzes!L11</f>
        <v>29.0625</v>
      </c>
      <c r="F11" s="10">
        <f t="shared" si="0"/>
        <v>38.23529411764706</v>
      </c>
      <c r="G11" s="11">
        <f t="shared" si="1"/>
        <v>151.04779411764707</v>
      </c>
      <c r="H11" s="7"/>
      <c r="I11">
        <f>B11-200000</f>
        <v>84102</v>
      </c>
      <c r="J11" s="1" t="str">
        <f t="shared" si="2"/>
        <v>200841020</v>
      </c>
      <c r="K11" s="1">
        <f>M11-J11</f>
        <v>0</v>
      </c>
      <c r="L11" s="22">
        <v>6</v>
      </c>
      <c r="M11" s="24">
        <v>200841020</v>
      </c>
      <c r="N11" s="25" t="s">
        <v>48</v>
      </c>
      <c r="O11" s="24">
        <v>13</v>
      </c>
    </row>
    <row r="12" spans="1:15" ht="15.75">
      <c r="A12" s="15">
        <v>8</v>
      </c>
      <c r="B12" s="6">
        <v>284394</v>
      </c>
      <c r="C12" s="8">
        <v>1</v>
      </c>
      <c r="D12" s="10">
        <f>LR!N12</f>
        <v>62</v>
      </c>
      <c r="E12" s="10">
        <f>Quizzes!L12</f>
        <v>23.333333333333332</v>
      </c>
      <c r="F12" s="10"/>
      <c r="G12" s="11">
        <f t="shared" si="1"/>
        <v>86.33333333333333</v>
      </c>
      <c r="H12" s="7"/>
      <c r="J12" s="1"/>
      <c r="K12" s="1"/>
      <c r="M12" t="s">
        <v>51</v>
      </c>
      <c r="O12" t="s">
        <v>52</v>
      </c>
    </row>
    <row r="13" spans="1:15" ht="18.75">
      <c r="A13" s="15">
        <v>9</v>
      </c>
      <c r="B13" s="6">
        <v>284542</v>
      </c>
      <c r="C13" s="8"/>
      <c r="D13" s="10">
        <f>LR!N13</f>
        <v>80.5</v>
      </c>
      <c r="E13" s="10">
        <f>Quizzes!L13</f>
        <v>18.055555555555557</v>
      </c>
      <c r="F13" s="10">
        <f t="shared" si="0"/>
        <v>20.58823529411765</v>
      </c>
      <c r="G13" s="11">
        <f t="shared" si="1"/>
        <v>119.14379084967321</v>
      </c>
      <c r="H13" s="7"/>
      <c r="I13">
        <f aca="true" t="shared" si="3" ref="I13:I19">B13-200000</f>
        <v>84542</v>
      </c>
      <c r="J13" s="1" t="str">
        <f t="shared" si="2"/>
        <v>200845420</v>
      </c>
      <c r="K13" s="1">
        <f aca="true" t="shared" si="4" ref="K13:K19">M13-J13</f>
        <v>0</v>
      </c>
      <c r="L13" s="22">
        <v>7</v>
      </c>
      <c r="M13" s="24">
        <v>200845420</v>
      </c>
      <c r="N13" s="25" t="s">
        <v>48</v>
      </c>
      <c r="O13" s="24">
        <v>7</v>
      </c>
    </row>
    <row r="14" spans="1:15" ht="18.75">
      <c r="A14" s="15">
        <v>10</v>
      </c>
      <c r="B14" s="6">
        <v>284634</v>
      </c>
      <c r="C14" s="8"/>
      <c r="D14" s="10">
        <f>LR!N14</f>
        <v>82.5</v>
      </c>
      <c r="E14" s="10">
        <f>Quizzes!L14</f>
        <v>33.888888888888886</v>
      </c>
      <c r="F14" s="10">
        <f t="shared" si="0"/>
        <v>41.1764705882353</v>
      </c>
      <c r="G14" s="11">
        <f t="shared" si="1"/>
        <v>157.5653594771242</v>
      </c>
      <c r="H14" s="7"/>
      <c r="I14">
        <f t="shared" si="3"/>
        <v>84634</v>
      </c>
      <c r="J14" s="1" t="str">
        <f t="shared" si="2"/>
        <v>200846340</v>
      </c>
      <c r="K14" s="1">
        <f t="shared" si="4"/>
        <v>0</v>
      </c>
      <c r="L14" s="22">
        <v>8</v>
      </c>
      <c r="M14" s="24">
        <v>200846340</v>
      </c>
      <c r="N14" s="25" t="s">
        <v>48</v>
      </c>
      <c r="O14" s="24">
        <v>14</v>
      </c>
    </row>
    <row r="15" spans="1:15" ht="18.75">
      <c r="A15" s="15">
        <v>11</v>
      </c>
      <c r="B15" s="6">
        <v>285362</v>
      </c>
      <c r="C15" s="8"/>
      <c r="D15" s="10">
        <f>LR!N15</f>
        <v>74.5</v>
      </c>
      <c r="E15" s="10">
        <f>Quizzes!L15</f>
        <v>31.11111111111111</v>
      </c>
      <c r="F15" s="10">
        <f t="shared" si="0"/>
        <v>26.470588235294116</v>
      </c>
      <c r="G15" s="11">
        <f t="shared" si="1"/>
        <v>132.08169934640523</v>
      </c>
      <c r="H15" s="7"/>
      <c r="I15">
        <f t="shared" si="3"/>
        <v>85362</v>
      </c>
      <c r="J15" s="1" t="str">
        <f t="shared" si="2"/>
        <v>200853620</v>
      </c>
      <c r="K15" s="1">
        <f t="shared" si="4"/>
        <v>0</v>
      </c>
      <c r="L15" s="22">
        <v>9</v>
      </c>
      <c r="M15" s="24">
        <v>200853620</v>
      </c>
      <c r="N15" s="25" t="s">
        <v>48</v>
      </c>
      <c r="O15" s="24">
        <v>9</v>
      </c>
    </row>
    <row r="16" spans="1:15" ht="18.75">
      <c r="A16" s="15">
        <v>12</v>
      </c>
      <c r="B16" s="6">
        <v>286408</v>
      </c>
      <c r="C16" s="8"/>
      <c r="D16" s="10">
        <f>LR!N16</f>
        <v>82.5</v>
      </c>
      <c r="E16" s="10">
        <f>Quizzes!L16</f>
        <v>24.375</v>
      </c>
      <c r="F16" s="10">
        <f t="shared" si="0"/>
        <v>14.705882352941176</v>
      </c>
      <c r="G16" s="11">
        <f t="shared" si="1"/>
        <v>121.58088235294117</v>
      </c>
      <c r="H16" s="7"/>
      <c r="I16">
        <f t="shared" si="3"/>
        <v>86408</v>
      </c>
      <c r="J16" s="1" t="str">
        <f t="shared" si="2"/>
        <v>200864080</v>
      </c>
      <c r="K16" s="1">
        <f t="shared" si="4"/>
        <v>0</v>
      </c>
      <c r="L16" s="22">
        <v>10</v>
      </c>
      <c r="M16" s="24">
        <v>200864080</v>
      </c>
      <c r="N16" s="25" t="s">
        <v>48</v>
      </c>
      <c r="O16" s="24">
        <v>5</v>
      </c>
    </row>
    <row r="17" spans="1:15" ht="18.75">
      <c r="A17" s="15">
        <v>13</v>
      </c>
      <c r="B17" s="6">
        <v>287306</v>
      </c>
      <c r="C17" s="8"/>
      <c r="D17" s="10">
        <f>LR!N17</f>
        <v>71.5</v>
      </c>
      <c r="E17" s="10">
        <f>Quizzes!L17</f>
        <v>25</v>
      </c>
      <c r="F17" s="10">
        <f t="shared" si="0"/>
        <v>17.647058823529413</v>
      </c>
      <c r="G17" s="11">
        <f t="shared" si="1"/>
        <v>114.14705882352942</v>
      </c>
      <c r="H17" s="7"/>
      <c r="I17">
        <f t="shared" si="3"/>
        <v>87306</v>
      </c>
      <c r="J17" s="1" t="str">
        <f t="shared" si="2"/>
        <v>200873060</v>
      </c>
      <c r="K17" s="1">
        <f t="shared" si="4"/>
        <v>0</v>
      </c>
      <c r="L17" s="22">
        <v>11</v>
      </c>
      <c r="M17" s="24">
        <v>200873060</v>
      </c>
      <c r="N17" s="25" t="s">
        <v>48</v>
      </c>
      <c r="O17" s="24">
        <v>6</v>
      </c>
    </row>
    <row r="18" spans="1:15" ht="18.75">
      <c r="A18" s="15">
        <v>14</v>
      </c>
      <c r="B18" s="6">
        <v>288450</v>
      </c>
      <c r="C18" s="8"/>
      <c r="D18" s="10">
        <f>LR!N18</f>
        <v>86.5</v>
      </c>
      <c r="E18" s="10">
        <f>Quizzes!L18</f>
        <v>28.333333333333332</v>
      </c>
      <c r="F18" s="10">
        <f t="shared" si="0"/>
        <v>32.35294117647059</v>
      </c>
      <c r="G18" s="11">
        <f t="shared" si="1"/>
        <v>147.18627450980392</v>
      </c>
      <c r="H18" s="7"/>
      <c r="I18">
        <f t="shared" si="3"/>
        <v>88450</v>
      </c>
      <c r="J18" s="1" t="str">
        <f t="shared" si="2"/>
        <v>200884500</v>
      </c>
      <c r="K18" s="1">
        <f t="shared" si="4"/>
        <v>0</v>
      </c>
      <c r="L18" s="22">
        <v>12</v>
      </c>
      <c r="M18" s="24">
        <v>200884500</v>
      </c>
      <c r="N18" s="25" t="s">
        <v>48</v>
      </c>
      <c r="O18" s="24">
        <v>11</v>
      </c>
    </row>
    <row r="19" spans="1:15" ht="18.75">
      <c r="A19" s="15">
        <v>15</v>
      </c>
      <c r="B19" s="6">
        <v>288698</v>
      </c>
      <c r="C19" s="8"/>
      <c r="D19" s="10">
        <f>LR!N19</f>
        <v>84</v>
      </c>
      <c r="E19" s="10">
        <f>Quizzes!L19</f>
        <v>33.05555555555556</v>
      </c>
      <c r="F19" s="10">
        <f t="shared" si="0"/>
        <v>35.294117647058826</v>
      </c>
      <c r="G19" s="11">
        <f t="shared" si="1"/>
        <v>152.34967320261438</v>
      </c>
      <c r="H19" s="7"/>
      <c r="I19">
        <f t="shared" si="3"/>
        <v>88698</v>
      </c>
      <c r="J19" s="1" t="str">
        <f t="shared" si="2"/>
        <v>200886980</v>
      </c>
      <c r="K19" s="1">
        <f t="shared" si="4"/>
        <v>0</v>
      </c>
      <c r="L19" s="22">
        <v>13</v>
      </c>
      <c r="M19" s="24">
        <v>200886980</v>
      </c>
      <c r="N19" s="25" t="s">
        <v>48</v>
      </c>
      <c r="O19" s="24">
        <v>12</v>
      </c>
    </row>
    <row r="20" spans="1:15" ht="18.75">
      <c r="A20" s="15">
        <v>16</v>
      </c>
      <c r="B20" s="6">
        <v>289018</v>
      </c>
      <c r="C20" s="8"/>
      <c r="D20" s="10">
        <f>LR!N20</f>
        <v>77</v>
      </c>
      <c r="E20" s="10">
        <f>Quizzes!L20</f>
        <v>28.055555555555557</v>
      </c>
      <c r="F20" s="10">
        <f t="shared" si="0"/>
        <v>38.23529411764706</v>
      </c>
      <c r="G20" s="11">
        <f t="shared" si="1"/>
        <v>143.29084967320262</v>
      </c>
      <c r="H20" s="7"/>
      <c r="I20">
        <f>B20-200000</f>
        <v>89018</v>
      </c>
      <c r="J20" s="1" t="str">
        <f t="shared" si="2"/>
        <v>200890180</v>
      </c>
      <c r="K20" s="1">
        <f>M20-J20</f>
        <v>0</v>
      </c>
      <c r="L20" s="22">
        <v>14</v>
      </c>
      <c r="M20" s="24">
        <v>200890180</v>
      </c>
      <c r="N20" s="25" t="s">
        <v>48</v>
      </c>
      <c r="O20" s="24">
        <v>13</v>
      </c>
    </row>
    <row r="21" spans="1:15" ht="18.75">
      <c r="A21" s="12" t="s">
        <v>1</v>
      </c>
      <c r="B21" s="12"/>
      <c r="C21" s="12"/>
      <c r="D21" s="13">
        <f>AVERAGE(D5:D20)</f>
        <v>77.75</v>
      </c>
      <c r="E21" s="13">
        <f>AVERAGE(E5:E20)</f>
        <v>25.599537037037035</v>
      </c>
      <c r="F21" s="13">
        <f>AVERAGE(F5:F20)</f>
        <v>25.84033613445379</v>
      </c>
      <c r="G21" s="13">
        <f>AVERAGE(G5:G20)</f>
        <v>127.73385076252725</v>
      </c>
      <c r="H21" s="15"/>
      <c r="L21" s="1"/>
      <c r="M21" s="26"/>
      <c r="N21" s="27" t="s">
        <v>49</v>
      </c>
      <c r="O21" s="28">
        <f>AVERAGE(O5:O20)</f>
        <v>8.785714285714286</v>
      </c>
    </row>
    <row r="22" spans="1:8" ht="12.75">
      <c r="A22" s="12" t="s">
        <v>0</v>
      </c>
      <c r="B22" s="12"/>
      <c r="C22" s="12"/>
      <c r="D22" s="13">
        <f>STDEV(D5:D20)</f>
        <v>8.727522148762663</v>
      </c>
      <c r="E22" s="13">
        <f>STDEV(E5:E20)</f>
        <v>6.188666019385787</v>
      </c>
      <c r="F22" s="13">
        <f>STDEV(F5:F20)</f>
        <v>9.732827771179231</v>
      </c>
      <c r="G22" s="13">
        <f>STDEV(G5:G20)</f>
        <v>22.219410046788557</v>
      </c>
      <c r="H22" s="15"/>
    </row>
    <row r="23" ht="12.75">
      <c r="D23" s="2"/>
    </row>
    <row r="24" ht="12.75">
      <c r="D2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6" sqref="H16"/>
    </sheetView>
  </sheetViews>
  <sheetFormatPr defaultColWidth="9.140625" defaultRowHeight="12.75"/>
  <cols>
    <col min="1" max="1" width="5.7109375" style="1" customWidth="1"/>
    <col min="3" max="3" width="5.421875" style="0" customWidth="1"/>
    <col min="4" max="4" width="57.28125" style="0" customWidth="1"/>
  </cols>
  <sheetData>
    <row r="1" spans="2:9" ht="12.75">
      <c r="B1" s="1"/>
      <c r="C1" s="1" t="s">
        <v>17</v>
      </c>
      <c r="D1" s="1"/>
      <c r="E1" s="1"/>
      <c r="F1" s="1"/>
      <c r="G1" s="1"/>
      <c r="H1" s="4"/>
      <c r="I1" s="1"/>
    </row>
    <row r="2" spans="2:9" ht="12.75">
      <c r="B2" s="1"/>
      <c r="C2" s="1" t="s">
        <v>24</v>
      </c>
      <c r="D2" s="1"/>
      <c r="E2" s="1"/>
      <c r="F2" s="1"/>
      <c r="G2" s="1"/>
      <c r="H2" s="4"/>
      <c r="I2" s="1"/>
    </row>
    <row r="3" spans="2:9" ht="12.75">
      <c r="B3" s="1"/>
      <c r="C3" s="1" t="s">
        <v>28</v>
      </c>
      <c r="D3" s="1"/>
      <c r="E3" s="1"/>
      <c r="F3" s="1"/>
      <c r="G3" s="1"/>
      <c r="H3" s="4"/>
      <c r="I3" s="1"/>
    </row>
    <row r="4" ht="12.75" customHeight="1">
      <c r="A4"/>
    </row>
    <row r="5" ht="12.75">
      <c r="A5"/>
    </row>
    <row r="6" spans="1:4" ht="12.75" customHeight="1">
      <c r="A6" s="5">
        <v>1</v>
      </c>
      <c r="B6" s="6">
        <v>271717</v>
      </c>
      <c r="C6" s="6">
        <v>54</v>
      </c>
      <c r="D6" s="21" t="s">
        <v>29</v>
      </c>
    </row>
    <row r="7" spans="1:4" ht="15.75">
      <c r="A7" s="5">
        <v>2</v>
      </c>
      <c r="B7" s="6">
        <v>276137</v>
      </c>
      <c r="C7" s="6">
        <v>46</v>
      </c>
      <c r="D7" s="6" t="s">
        <v>30</v>
      </c>
    </row>
    <row r="8" spans="1:4" ht="12.75" customHeight="1">
      <c r="A8" s="5">
        <v>3</v>
      </c>
      <c r="B8" s="6">
        <v>281634</v>
      </c>
      <c r="C8" s="6">
        <v>35</v>
      </c>
      <c r="D8" s="6" t="s">
        <v>31</v>
      </c>
    </row>
    <row r="9" spans="1:4" ht="15.75">
      <c r="A9" s="5">
        <v>4</v>
      </c>
      <c r="B9" s="6">
        <v>282160</v>
      </c>
      <c r="C9" s="6">
        <v>14</v>
      </c>
      <c r="D9" s="6" t="s">
        <v>32</v>
      </c>
    </row>
    <row r="10" spans="1:5" ht="15.75">
      <c r="A10" s="5">
        <v>5</v>
      </c>
      <c r="B10" s="6">
        <v>283728</v>
      </c>
      <c r="C10" s="6">
        <v>11</v>
      </c>
      <c r="D10" s="6" t="s">
        <v>33</v>
      </c>
      <c r="E10" s="20" t="s">
        <v>26</v>
      </c>
    </row>
    <row r="11" spans="1:4" ht="15.75">
      <c r="A11" s="5">
        <v>6</v>
      </c>
      <c r="B11" s="6">
        <v>283812</v>
      </c>
      <c r="C11" s="6">
        <v>14</v>
      </c>
      <c r="D11" s="6" t="s">
        <v>34</v>
      </c>
    </row>
    <row r="12" spans="1:5" ht="15.75">
      <c r="A12" s="5">
        <v>7</v>
      </c>
      <c r="B12" s="6">
        <v>284102</v>
      </c>
      <c r="C12" s="6">
        <v>36</v>
      </c>
      <c r="D12" s="6" t="s">
        <v>35</v>
      </c>
      <c r="E12" t="s">
        <v>46</v>
      </c>
    </row>
    <row r="13" spans="1:4" ht="15.75">
      <c r="A13" s="5">
        <v>8</v>
      </c>
      <c r="B13" s="6">
        <v>284394</v>
      </c>
      <c r="C13" s="6">
        <v>35</v>
      </c>
      <c r="D13" s="6" t="s">
        <v>36</v>
      </c>
    </row>
    <row r="14" spans="1:4" ht="15.75">
      <c r="A14" s="5">
        <v>9</v>
      </c>
      <c r="B14" s="6">
        <v>284542</v>
      </c>
      <c r="C14" s="6">
        <v>47</v>
      </c>
      <c r="D14" s="6" t="s">
        <v>37</v>
      </c>
    </row>
    <row r="15" spans="1:4" ht="15.75">
      <c r="A15" s="5">
        <v>10</v>
      </c>
      <c r="B15" s="6">
        <v>284634</v>
      </c>
      <c r="C15" s="6">
        <v>15</v>
      </c>
      <c r="D15" s="6" t="s">
        <v>38</v>
      </c>
    </row>
    <row r="16" spans="1:4" ht="15.75">
      <c r="A16" s="5">
        <v>11</v>
      </c>
      <c r="B16" s="6">
        <v>285362</v>
      </c>
      <c r="C16" s="6">
        <v>2</v>
      </c>
      <c r="D16" s="6" t="s">
        <v>39</v>
      </c>
    </row>
    <row r="17" spans="1:5" ht="15.75">
      <c r="A17" s="5">
        <v>12</v>
      </c>
      <c r="B17" s="6">
        <v>286408</v>
      </c>
      <c r="C17" s="6">
        <v>48</v>
      </c>
      <c r="D17" s="6" t="s">
        <v>40</v>
      </c>
      <c r="E17" t="s">
        <v>46</v>
      </c>
    </row>
    <row r="18" spans="1:4" ht="15.75">
      <c r="A18" s="5">
        <v>13</v>
      </c>
      <c r="B18" s="6">
        <v>287306</v>
      </c>
      <c r="C18" s="6">
        <v>12</v>
      </c>
      <c r="D18" s="6" t="s">
        <v>41</v>
      </c>
    </row>
    <row r="19" spans="1:4" ht="15.75">
      <c r="A19" s="5">
        <v>14</v>
      </c>
      <c r="B19" s="6">
        <v>288450</v>
      </c>
      <c r="C19" s="6">
        <v>47</v>
      </c>
      <c r="D19" s="6" t="s">
        <v>42</v>
      </c>
    </row>
    <row r="20" spans="1:4" ht="15.75">
      <c r="A20" s="5">
        <v>15</v>
      </c>
      <c r="B20" s="6">
        <v>288698</v>
      </c>
      <c r="C20" s="6">
        <v>6</v>
      </c>
      <c r="D20" s="6" t="s">
        <v>43</v>
      </c>
    </row>
    <row r="21" spans="1:4" ht="15.75">
      <c r="A21" s="5">
        <v>16</v>
      </c>
      <c r="B21" s="6">
        <v>289018</v>
      </c>
      <c r="C21" s="6">
        <v>3</v>
      </c>
      <c r="D21" s="6" t="s">
        <v>44</v>
      </c>
    </row>
    <row r="26" ht="12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J5" sqref="J5:J20"/>
    </sheetView>
  </sheetViews>
  <sheetFormatPr defaultColWidth="9.140625" defaultRowHeight="12.75"/>
  <cols>
    <col min="1" max="2" width="8.14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2" customWidth="1"/>
    <col min="9" max="10" width="13.140625" style="0" customWidth="1"/>
    <col min="12" max="12" width="4.140625" style="0" customWidth="1"/>
  </cols>
  <sheetData>
    <row r="1" spans="2:4" ht="12.75">
      <c r="B1" s="1"/>
      <c r="C1" s="1"/>
      <c r="D1" s="1" t="s">
        <v>17</v>
      </c>
    </row>
    <row r="2" spans="2:4" ht="12.75">
      <c r="B2" s="1"/>
      <c r="C2" s="1"/>
      <c r="D2" s="1" t="s">
        <v>24</v>
      </c>
    </row>
    <row r="3" spans="2:4" ht="12.75">
      <c r="B3" s="1"/>
      <c r="C3" s="1"/>
      <c r="D3" s="1" t="s">
        <v>25</v>
      </c>
    </row>
    <row r="4" spans="1:11" ht="12.75">
      <c r="A4" s="15" t="s">
        <v>18</v>
      </c>
      <c r="B4" s="15" t="s">
        <v>20</v>
      </c>
      <c r="C4" s="15" t="s">
        <v>19</v>
      </c>
      <c r="D4" s="13" t="s">
        <v>14</v>
      </c>
      <c r="E4" s="13" t="s">
        <v>21</v>
      </c>
      <c r="F4" s="15" t="s">
        <v>22</v>
      </c>
      <c r="G4" s="14" t="s">
        <v>16</v>
      </c>
      <c r="H4" s="13" t="s">
        <v>15</v>
      </c>
      <c r="I4" s="15" t="s">
        <v>53</v>
      </c>
      <c r="J4" s="15" t="s">
        <v>54</v>
      </c>
      <c r="K4" s="13">
        <f>140-G21</f>
        <v>12.266149237472746</v>
      </c>
    </row>
    <row r="5" spans="1:15" ht="15.75">
      <c r="A5" s="15">
        <v>1</v>
      </c>
      <c r="B5" s="6">
        <v>271717</v>
      </c>
      <c r="C5" s="8"/>
      <c r="D5" s="10">
        <f>LR!N5</f>
        <v>85.5</v>
      </c>
      <c r="E5" s="10">
        <f>Quizzes!L5</f>
        <v>27.22222222222222</v>
      </c>
      <c r="F5" s="10">
        <v>29.41176470588235</v>
      </c>
      <c r="G5" s="11">
        <f>F5+E5+D5+C5</f>
        <v>142.13398692810458</v>
      </c>
      <c r="H5" s="10">
        <f>G5+12.27</f>
        <v>154.4039869281046</v>
      </c>
      <c r="I5" s="29">
        <f>G5/10</f>
        <v>14.213398692810458</v>
      </c>
      <c r="J5" s="35">
        <f>H5/10</f>
        <v>15.440398692810458</v>
      </c>
      <c r="L5" s="33">
        <v>1</v>
      </c>
      <c r="M5" s="6">
        <v>271717</v>
      </c>
      <c r="N5" s="17" t="b">
        <f>M5=B5</f>
        <v>1</v>
      </c>
      <c r="O5" s="6" t="s">
        <v>55</v>
      </c>
    </row>
    <row r="6" spans="1:15" ht="15.75">
      <c r="A6" s="15">
        <v>2</v>
      </c>
      <c r="B6" s="6">
        <v>276137</v>
      </c>
      <c r="C6" s="8">
        <v>1</v>
      </c>
      <c r="D6" s="10">
        <f>LR!N6</f>
        <v>73.5</v>
      </c>
      <c r="E6" s="10">
        <f>Quizzes!L6</f>
        <v>15.555555555555555</v>
      </c>
      <c r="F6" s="10">
        <v>14.705882352941176</v>
      </c>
      <c r="G6" s="11">
        <f>F6+E6+D6+C6</f>
        <v>104.76143790849673</v>
      </c>
      <c r="H6" s="10">
        <f aca="true" t="shared" si="0" ref="H6:H20">G6+12.27</f>
        <v>117.03143790849673</v>
      </c>
      <c r="I6" s="29">
        <f aca="true" t="shared" si="1" ref="I6:I20">G6/10</f>
        <v>10.476143790849672</v>
      </c>
      <c r="J6" s="35">
        <f aca="true" t="shared" si="2" ref="J6:J20">H6/10</f>
        <v>11.703143790849673</v>
      </c>
      <c r="L6" s="33">
        <v>2</v>
      </c>
      <c r="M6" s="6">
        <v>276137</v>
      </c>
      <c r="N6" s="17" t="b">
        <f aca="true" t="shared" si="3" ref="N6:N20">M6=B6</f>
        <v>1</v>
      </c>
      <c r="O6" s="6" t="s">
        <v>55</v>
      </c>
    </row>
    <row r="7" spans="1:15" ht="15.75">
      <c r="A7" s="15">
        <v>3</v>
      </c>
      <c r="B7" s="6">
        <v>281634</v>
      </c>
      <c r="C7" s="8">
        <v>1</v>
      </c>
      <c r="D7" s="10">
        <f>LR!N7</f>
        <v>77</v>
      </c>
      <c r="E7" s="10">
        <f>Quizzes!L7</f>
        <v>17.77777777777778</v>
      </c>
      <c r="F7" s="10">
        <v>17.647058823529413</v>
      </c>
      <c r="G7" s="11">
        <f>F7+E7+D7+C7</f>
        <v>113.42483660130719</v>
      </c>
      <c r="H7" s="10">
        <f t="shared" si="0"/>
        <v>125.69483660130719</v>
      </c>
      <c r="I7" s="29">
        <f t="shared" si="1"/>
        <v>11.34248366013072</v>
      </c>
      <c r="J7" s="35">
        <f t="shared" si="2"/>
        <v>12.569483660130718</v>
      </c>
      <c r="L7" s="33">
        <v>3</v>
      </c>
      <c r="M7" s="6">
        <v>281634</v>
      </c>
      <c r="N7" s="17" t="b">
        <f t="shared" si="3"/>
        <v>1</v>
      </c>
      <c r="O7" s="6" t="s">
        <v>55</v>
      </c>
    </row>
    <row r="8" spans="1:15" ht="15.75">
      <c r="A8" s="15">
        <v>4</v>
      </c>
      <c r="B8" s="6">
        <v>282160</v>
      </c>
      <c r="C8" s="8"/>
      <c r="D8" s="10">
        <f>LR!N8</f>
        <v>87.5</v>
      </c>
      <c r="E8" s="10">
        <f>Quizzes!L8</f>
        <v>32.5</v>
      </c>
      <c r="F8" s="10">
        <v>17.647058823529413</v>
      </c>
      <c r="G8" s="11">
        <f>F8+E8+D8+C8</f>
        <v>137.64705882352942</v>
      </c>
      <c r="H8" s="10">
        <f t="shared" si="0"/>
        <v>149.91705882352943</v>
      </c>
      <c r="I8" s="29">
        <f t="shared" si="1"/>
        <v>13.764705882352942</v>
      </c>
      <c r="J8" s="35">
        <f t="shared" si="2"/>
        <v>14.991705882352942</v>
      </c>
      <c r="L8" s="33">
        <v>4</v>
      </c>
      <c r="M8" s="6">
        <v>282160</v>
      </c>
      <c r="N8" s="17" t="b">
        <f t="shared" si="3"/>
        <v>1</v>
      </c>
      <c r="O8" s="6" t="s">
        <v>55</v>
      </c>
    </row>
    <row r="9" spans="1:15" ht="15.75">
      <c r="A9" s="15">
        <v>5</v>
      </c>
      <c r="B9" s="30">
        <v>283728</v>
      </c>
      <c r="C9" s="31"/>
      <c r="D9" s="32" t="s">
        <v>27</v>
      </c>
      <c r="E9" s="32" t="s">
        <v>27</v>
      </c>
      <c r="F9" s="32" t="s">
        <v>27</v>
      </c>
      <c r="G9" s="32" t="s">
        <v>27</v>
      </c>
      <c r="H9" s="32" t="s">
        <v>27</v>
      </c>
      <c r="I9" s="32" t="s">
        <v>27</v>
      </c>
      <c r="J9" s="34" t="s">
        <v>27</v>
      </c>
      <c r="L9" s="33">
        <v>5</v>
      </c>
      <c r="M9" s="6">
        <v>283728</v>
      </c>
      <c r="N9" s="17" t="b">
        <f t="shared" si="3"/>
        <v>1</v>
      </c>
      <c r="O9" s="6" t="s">
        <v>56</v>
      </c>
    </row>
    <row r="10" spans="1:15" ht="15.75">
      <c r="A10" s="15">
        <v>6</v>
      </c>
      <c r="B10" s="6">
        <v>283812</v>
      </c>
      <c r="C10" s="8">
        <v>1</v>
      </c>
      <c r="D10" s="10">
        <f>LR!N10</f>
        <v>58</v>
      </c>
      <c r="E10" s="10">
        <f>Quizzes!L10</f>
        <v>16.666666666666668</v>
      </c>
      <c r="F10" s="10">
        <v>17.647058823529413</v>
      </c>
      <c r="G10" s="11">
        <f aca="true" t="shared" si="4" ref="G10:G20">F10+E10+D10+C10</f>
        <v>93.31372549019608</v>
      </c>
      <c r="H10" s="10">
        <f t="shared" si="0"/>
        <v>105.58372549019607</v>
      </c>
      <c r="I10" s="29">
        <f t="shared" si="1"/>
        <v>9.331372549019608</v>
      </c>
      <c r="J10" s="35">
        <f t="shared" si="2"/>
        <v>10.558372549019607</v>
      </c>
      <c r="L10" s="33">
        <v>6</v>
      </c>
      <c r="M10" s="6">
        <v>283812</v>
      </c>
      <c r="N10" s="17" t="b">
        <f t="shared" si="3"/>
        <v>1</v>
      </c>
      <c r="O10" s="6" t="s">
        <v>55</v>
      </c>
    </row>
    <row r="11" spans="1:15" ht="15.75">
      <c r="A11" s="15">
        <v>7</v>
      </c>
      <c r="B11" s="6">
        <v>284102</v>
      </c>
      <c r="C11" s="8"/>
      <c r="D11" s="10">
        <f>LR!N11</f>
        <v>83.75</v>
      </c>
      <c r="E11" s="10">
        <f>Quizzes!L11</f>
        <v>29.0625</v>
      </c>
      <c r="F11" s="10">
        <v>38.23529411764706</v>
      </c>
      <c r="G11" s="11">
        <f t="shared" si="4"/>
        <v>151.04779411764707</v>
      </c>
      <c r="H11" s="10">
        <f t="shared" si="0"/>
        <v>163.31779411764708</v>
      </c>
      <c r="I11" s="29">
        <f t="shared" si="1"/>
        <v>15.104779411764707</v>
      </c>
      <c r="J11" s="35">
        <f t="shared" si="2"/>
        <v>16.331779411764707</v>
      </c>
      <c r="L11" s="33">
        <v>7</v>
      </c>
      <c r="M11" s="6">
        <v>284102</v>
      </c>
      <c r="N11" s="17" t="b">
        <f t="shared" si="3"/>
        <v>1</v>
      </c>
      <c r="O11" s="6" t="s">
        <v>55</v>
      </c>
    </row>
    <row r="12" spans="1:15" ht="15.75">
      <c r="A12" s="15">
        <v>8</v>
      </c>
      <c r="B12" s="6">
        <v>284394</v>
      </c>
      <c r="C12" s="8">
        <v>1</v>
      </c>
      <c r="D12" s="10">
        <f>LR!N12</f>
        <v>62</v>
      </c>
      <c r="E12" s="10">
        <f>Quizzes!L12</f>
        <v>23.333333333333332</v>
      </c>
      <c r="F12" s="34"/>
      <c r="G12" s="11">
        <f t="shared" si="4"/>
        <v>86.33333333333333</v>
      </c>
      <c r="H12" s="10">
        <f t="shared" si="0"/>
        <v>98.60333333333332</v>
      </c>
      <c r="I12" s="29">
        <f t="shared" si="1"/>
        <v>8.633333333333333</v>
      </c>
      <c r="J12" s="35">
        <f t="shared" si="2"/>
        <v>9.860333333333333</v>
      </c>
      <c r="L12" s="33">
        <v>8</v>
      </c>
      <c r="M12" s="6">
        <v>284394</v>
      </c>
      <c r="N12" s="17" t="b">
        <f t="shared" si="3"/>
        <v>1</v>
      </c>
      <c r="O12" s="6" t="s">
        <v>55</v>
      </c>
    </row>
    <row r="13" spans="1:15" ht="15.75">
      <c r="A13" s="15">
        <v>9</v>
      </c>
      <c r="B13" s="6">
        <v>284542</v>
      </c>
      <c r="C13" s="8"/>
      <c r="D13" s="10">
        <f>LR!N13</f>
        <v>80.5</v>
      </c>
      <c r="E13" s="10">
        <f>Quizzes!L13</f>
        <v>18.055555555555557</v>
      </c>
      <c r="F13" s="10">
        <v>20.58823529411765</v>
      </c>
      <c r="G13" s="11">
        <f t="shared" si="4"/>
        <v>119.14379084967321</v>
      </c>
      <c r="H13" s="10">
        <f t="shared" si="0"/>
        <v>131.4137908496732</v>
      </c>
      <c r="I13" s="29">
        <f t="shared" si="1"/>
        <v>11.91437908496732</v>
      </c>
      <c r="J13" s="35">
        <f t="shared" si="2"/>
        <v>13.14137908496732</v>
      </c>
      <c r="L13" s="33">
        <v>9</v>
      </c>
      <c r="M13" s="6">
        <v>284542</v>
      </c>
      <c r="N13" s="17" t="b">
        <f t="shared" si="3"/>
        <v>1</v>
      </c>
      <c r="O13" s="6" t="s">
        <v>55</v>
      </c>
    </row>
    <row r="14" spans="1:15" ht="15.75">
      <c r="A14" s="15">
        <v>10</v>
      </c>
      <c r="B14" s="6">
        <v>284634</v>
      </c>
      <c r="C14" s="8"/>
      <c r="D14" s="10">
        <f>LR!N14</f>
        <v>82.5</v>
      </c>
      <c r="E14" s="10">
        <f>Quizzes!L14</f>
        <v>33.888888888888886</v>
      </c>
      <c r="F14" s="10">
        <v>41.1764705882353</v>
      </c>
      <c r="G14" s="11">
        <f t="shared" si="4"/>
        <v>157.5653594771242</v>
      </c>
      <c r="H14" s="10">
        <f t="shared" si="0"/>
        <v>169.8353594771242</v>
      </c>
      <c r="I14" s="29">
        <f t="shared" si="1"/>
        <v>15.756535947712418</v>
      </c>
      <c r="J14" s="35">
        <f t="shared" si="2"/>
        <v>16.98353594771242</v>
      </c>
      <c r="L14" s="33">
        <v>10</v>
      </c>
      <c r="M14" s="6">
        <v>284634</v>
      </c>
      <c r="N14" s="17" t="b">
        <f t="shared" si="3"/>
        <v>1</v>
      </c>
      <c r="O14" s="6" t="s">
        <v>55</v>
      </c>
    </row>
    <row r="15" spans="1:15" ht="15.75">
      <c r="A15" s="15">
        <v>11</v>
      </c>
      <c r="B15" s="6">
        <v>285362</v>
      </c>
      <c r="C15" s="8"/>
      <c r="D15" s="10">
        <f>LR!N15</f>
        <v>74.5</v>
      </c>
      <c r="E15" s="10">
        <f>Quizzes!L15</f>
        <v>31.11111111111111</v>
      </c>
      <c r="F15" s="10">
        <v>26.470588235294116</v>
      </c>
      <c r="G15" s="11">
        <f t="shared" si="4"/>
        <v>132.08169934640523</v>
      </c>
      <c r="H15" s="10">
        <f t="shared" si="0"/>
        <v>144.35169934640524</v>
      </c>
      <c r="I15" s="29">
        <f t="shared" si="1"/>
        <v>13.208169934640523</v>
      </c>
      <c r="J15" s="35">
        <f t="shared" si="2"/>
        <v>14.435169934640523</v>
      </c>
      <c r="L15" s="33">
        <v>11</v>
      </c>
      <c r="M15" s="6">
        <v>285362</v>
      </c>
      <c r="N15" s="17" t="b">
        <f t="shared" si="3"/>
        <v>1</v>
      </c>
      <c r="O15" s="6" t="s">
        <v>55</v>
      </c>
    </row>
    <row r="16" spans="1:15" ht="15.75">
      <c r="A16" s="15">
        <v>12</v>
      </c>
      <c r="B16" s="6">
        <v>286408</v>
      </c>
      <c r="C16" s="8"/>
      <c r="D16" s="10">
        <f>LR!N16</f>
        <v>82.5</v>
      </c>
      <c r="E16" s="10">
        <f>Quizzes!L16</f>
        <v>24.375</v>
      </c>
      <c r="F16" s="10">
        <v>14.705882352941176</v>
      </c>
      <c r="G16" s="11">
        <f t="shared" si="4"/>
        <v>121.58088235294117</v>
      </c>
      <c r="H16" s="10">
        <f t="shared" si="0"/>
        <v>133.85088235294117</v>
      </c>
      <c r="I16" s="29">
        <f t="shared" si="1"/>
        <v>12.158088235294118</v>
      </c>
      <c r="J16" s="35">
        <f t="shared" si="2"/>
        <v>13.385088235294116</v>
      </c>
      <c r="L16" s="33">
        <v>12</v>
      </c>
      <c r="M16" s="6">
        <v>286408</v>
      </c>
      <c r="N16" s="17" t="b">
        <f t="shared" si="3"/>
        <v>1</v>
      </c>
      <c r="O16" s="6" t="s">
        <v>55</v>
      </c>
    </row>
    <row r="17" spans="1:15" ht="15.75">
      <c r="A17" s="15">
        <v>13</v>
      </c>
      <c r="B17" s="6">
        <v>287306</v>
      </c>
      <c r="C17" s="8"/>
      <c r="D17" s="10">
        <f>LR!N17</f>
        <v>71.5</v>
      </c>
      <c r="E17" s="10">
        <f>Quizzes!L17</f>
        <v>25</v>
      </c>
      <c r="F17" s="10">
        <v>17.647058823529413</v>
      </c>
      <c r="G17" s="11">
        <f t="shared" si="4"/>
        <v>114.14705882352942</v>
      </c>
      <c r="H17" s="10">
        <f t="shared" si="0"/>
        <v>126.41705882352942</v>
      </c>
      <c r="I17" s="29">
        <f t="shared" si="1"/>
        <v>11.414705882352942</v>
      </c>
      <c r="J17" s="35">
        <f t="shared" si="2"/>
        <v>12.641705882352941</v>
      </c>
      <c r="L17" s="33">
        <v>13</v>
      </c>
      <c r="M17" s="6">
        <v>287306</v>
      </c>
      <c r="N17" s="17" t="b">
        <f t="shared" si="3"/>
        <v>1</v>
      </c>
      <c r="O17" s="6" t="s">
        <v>55</v>
      </c>
    </row>
    <row r="18" spans="1:15" ht="15.75">
      <c r="A18" s="15">
        <v>14</v>
      </c>
      <c r="B18" s="6">
        <v>288450</v>
      </c>
      <c r="C18" s="8"/>
      <c r="D18" s="10">
        <f>LR!N18</f>
        <v>86.5</v>
      </c>
      <c r="E18" s="10">
        <f>Quizzes!L18</f>
        <v>28.333333333333332</v>
      </c>
      <c r="F18" s="10">
        <v>32.35294117647059</v>
      </c>
      <c r="G18" s="11">
        <f t="shared" si="4"/>
        <v>147.18627450980392</v>
      </c>
      <c r="H18" s="10">
        <f t="shared" si="0"/>
        <v>159.45627450980393</v>
      </c>
      <c r="I18" s="29">
        <f t="shared" si="1"/>
        <v>14.718627450980392</v>
      </c>
      <c r="J18" s="35">
        <f t="shared" si="2"/>
        <v>15.945627450980393</v>
      </c>
      <c r="L18" s="33">
        <v>14</v>
      </c>
      <c r="M18" s="6">
        <v>288450</v>
      </c>
      <c r="N18" s="17" t="b">
        <f t="shared" si="3"/>
        <v>1</v>
      </c>
      <c r="O18" s="6" t="s">
        <v>55</v>
      </c>
    </row>
    <row r="19" spans="1:15" ht="15.75">
      <c r="A19" s="15">
        <v>15</v>
      </c>
      <c r="B19" s="6">
        <v>288698</v>
      </c>
      <c r="C19" s="8"/>
      <c r="D19" s="10">
        <f>LR!N19</f>
        <v>84</v>
      </c>
      <c r="E19" s="10">
        <f>Quizzes!L19</f>
        <v>33.05555555555556</v>
      </c>
      <c r="F19" s="10">
        <v>35.294117647058826</v>
      </c>
      <c r="G19" s="11">
        <f t="shared" si="4"/>
        <v>152.34967320261438</v>
      </c>
      <c r="H19" s="10">
        <f t="shared" si="0"/>
        <v>164.6196732026144</v>
      </c>
      <c r="I19" s="29">
        <f t="shared" si="1"/>
        <v>15.234967320261438</v>
      </c>
      <c r="J19" s="35">
        <f t="shared" si="2"/>
        <v>16.46196732026144</v>
      </c>
      <c r="L19" s="33">
        <v>15</v>
      </c>
      <c r="M19" s="6">
        <v>288698</v>
      </c>
      <c r="N19" s="17" t="b">
        <f t="shared" si="3"/>
        <v>1</v>
      </c>
      <c r="O19" s="6" t="s">
        <v>55</v>
      </c>
    </row>
    <row r="20" spans="1:15" ht="15.75">
      <c r="A20" s="15">
        <v>16</v>
      </c>
      <c r="B20" s="6">
        <v>289018</v>
      </c>
      <c r="C20" s="8"/>
      <c r="D20" s="10">
        <f>LR!N20</f>
        <v>77</v>
      </c>
      <c r="E20" s="10">
        <f>Quizzes!L20</f>
        <v>28.055555555555557</v>
      </c>
      <c r="F20" s="10">
        <v>38.23529411764706</v>
      </c>
      <c r="G20" s="11">
        <f t="shared" si="4"/>
        <v>143.29084967320262</v>
      </c>
      <c r="H20" s="10">
        <f t="shared" si="0"/>
        <v>155.56084967320263</v>
      </c>
      <c r="I20" s="29">
        <f t="shared" si="1"/>
        <v>14.329084967320261</v>
      </c>
      <c r="J20" s="35">
        <f t="shared" si="2"/>
        <v>15.556084967320263</v>
      </c>
      <c r="L20" s="33">
        <v>16</v>
      </c>
      <c r="M20" s="6">
        <v>289018</v>
      </c>
      <c r="N20" s="17" t="b">
        <f t="shared" si="3"/>
        <v>1</v>
      </c>
      <c r="O20" s="6" t="s">
        <v>55</v>
      </c>
    </row>
    <row r="21" spans="1:10" ht="12.75">
      <c r="A21" s="12" t="s">
        <v>1</v>
      </c>
      <c r="B21" s="12"/>
      <c r="C21" s="12"/>
      <c r="D21" s="13">
        <f aca="true" t="shared" si="5" ref="D21:J21">AVERAGE(D5:D20)</f>
        <v>77.75</v>
      </c>
      <c r="E21" s="13">
        <f t="shared" si="5"/>
        <v>25.599537037037035</v>
      </c>
      <c r="F21" s="13">
        <f t="shared" si="5"/>
        <v>25.84033613445379</v>
      </c>
      <c r="G21" s="13">
        <f t="shared" si="5"/>
        <v>127.73385076252725</v>
      </c>
      <c r="H21" s="13">
        <f t="shared" si="5"/>
        <v>140.00385076252726</v>
      </c>
      <c r="I21" s="13">
        <f t="shared" si="5"/>
        <v>12.773385076252724</v>
      </c>
      <c r="J21" s="13">
        <f t="shared" si="5"/>
        <v>14.000385076252723</v>
      </c>
    </row>
    <row r="22" spans="1:10" ht="12.75">
      <c r="A22" s="12" t="s">
        <v>0</v>
      </c>
      <c r="B22" s="12"/>
      <c r="C22" s="12"/>
      <c r="D22" s="13">
        <f aca="true" t="shared" si="6" ref="D22:J22">STDEV(D5:D20)</f>
        <v>8.727522148762663</v>
      </c>
      <c r="E22" s="13">
        <f t="shared" si="6"/>
        <v>6.188666019385787</v>
      </c>
      <c r="F22" s="13">
        <f t="shared" si="6"/>
        <v>9.732827771179231</v>
      </c>
      <c r="G22" s="13">
        <f t="shared" si="6"/>
        <v>22.219410046788557</v>
      </c>
      <c r="H22" s="13">
        <f t="shared" si="6"/>
        <v>22.219410046788695</v>
      </c>
      <c r="I22" s="13">
        <f t="shared" si="6"/>
        <v>2.2219410046788686</v>
      </c>
      <c r="J22" s="13">
        <f t="shared" si="6"/>
        <v>2.2219410046788615</v>
      </c>
    </row>
    <row r="23" ht="12.75">
      <c r="D23" s="2"/>
    </row>
    <row r="24" ht="12.75">
      <c r="D2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Ayman ghannam</cp:lastModifiedBy>
  <dcterms:created xsi:type="dcterms:W3CDTF">2010-01-10T16:46:08Z</dcterms:created>
  <dcterms:modified xsi:type="dcterms:W3CDTF">2010-01-24T14:21:06Z</dcterms:modified>
  <cp:category/>
  <cp:version/>
  <cp:contentType/>
  <cp:contentStatus/>
</cp:coreProperties>
</file>